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40" activeTab="0"/>
  </bookViews>
  <sheets>
    <sheet name="буџет општи дио" sheetId="1" r:id="rId1"/>
    <sheet name="буџетски приходи и примици" sheetId="2" r:id="rId2"/>
    <sheet name="буџет расходи и издаци" sheetId="3" r:id="rId3"/>
    <sheet name="финансирање" sheetId="4" r:id="rId4"/>
    <sheet name="Функционална класификација " sheetId="5" r:id="rId5"/>
    <sheet name="Функционална класификација  (2)" sheetId="6" r:id="rId6"/>
    <sheet name="Одјељење за привреду" sheetId="7" r:id="rId7"/>
    <sheet name="CRITERIA1" sheetId="8" state="hidden" r:id="rId8"/>
    <sheet name="Скупштина општине" sheetId="9" r:id="rId9"/>
    <sheet name="начелник општине" sheetId="10" r:id="rId10"/>
    <sheet name="центар за соц рад" sheetId="11" r:id="rId11"/>
    <sheet name="Одјељење за општу управу" sheetId="12" r:id="rId12"/>
    <sheet name="Библиотека" sheetId="13" r:id="rId13"/>
    <sheet name="средња школа" sheetId="14" r:id="rId14"/>
    <sheet name="Културни центар" sheetId="15" r:id="rId15"/>
    <sheet name="општинска управа" sheetId="16" r:id="rId16"/>
  </sheets>
  <definedNames>
    <definedName name="ACCOUNTEDPERIODTYPE1">'CRITERIA1'!$B$5</definedName>
    <definedName name="APPSUSERNAME1">'CRITERIA1'!$B$14</definedName>
    <definedName name="BUDGETORGID1">'CRITERIA1'!$B$38</definedName>
    <definedName name="BUDGETORGNAME1">'CRITERIA1'!$B$37</definedName>
    <definedName name="CHARTOFACCOUNTSID1">'CRITERIA1'!$B$3</definedName>
    <definedName name="CONNECTSTRING1">'CRITERIA1'!$B$10</definedName>
    <definedName name="CREATESUMMARYJNLS1">'CRITERIA1'!$B$35</definedName>
    <definedName name="CRITERIACOLUMN1">'CRITERIA1'!$B$22</definedName>
    <definedName name="DBNAME1">'CRITERIA1'!$B$11</definedName>
    <definedName name="DBUSERNAME1">'CRITERIA1'!$B$9</definedName>
    <definedName name="DELETELOGICTYPE1">'CRITERIA1'!$B$19</definedName>
    <definedName name="FFAPPCOLNAME1_1">'CRITERIA1'!$F$1</definedName>
    <definedName name="FFAPPCOLNAME2_1">'CRITERIA1'!$F$2</definedName>
    <definedName name="FFAPPCOLNAME3_1">'CRITERIA1'!$F$3</definedName>
    <definedName name="FFAPPCOLNAME4_1">'CRITERIA1'!$F$4</definedName>
    <definedName name="FFAPPCOLNAME5_1">'CRITERIA1'!$F$5</definedName>
    <definedName name="FFAPPCOLNAME6_1">'CRITERIA1'!$F$6</definedName>
    <definedName name="FFSEGMENT1_1">'CRITERIA1'!$D$1</definedName>
    <definedName name="FFSEGMENT2_1">'CRITERIA1'!$D$2</definedName>
    <definedName name="FFSEGMENT3_1">'CRITERIA1'!$D$3</definedName>
    <definedName name="FFSEGMENT4_1">'CRITERIA1'!$D$4</definedName>
    <definedName name="FFSEGMENT5_1">'CRITERIA1'!$D$5</definedName>
    <definedName name="FFSEGMENT6_1">'CRITERIA1'!$D$6</definedName>
    <definedName name="FFSEGSEPARATOR1">'CRITERIA1'!$B$17</definedName>
    <definedName name="FIELDNAMECOLUMN1">'CRITERIA1'!$B$26</definedName>
    <definedName name="FIELDNAMEROW1">'CRITERIA1'!$B$25</definedName>
    <definedName name="FIRSTDATAROW1">'CRITERIA1'!$B$27</definedName>
    <definedName name="FNDNAM1">'CRITERIA1'!$B$12</definedName>
    <definedName name="FNDUSERID1">'CRITERIA1'!$B$15</definedName>
    <definedName name="FUNCTIONALCURRENCY1">'CRITERIA1'!$B$33</definedName>
    <definedName name="GWYUID1">'CRITERIA1'!$B$13</definedName>
    <definedName name="IMPORTDFF1">'CRITERIA1'!$B$36</definedName>
    <definedName name="LABELTEXTCOLUMN1">'CRITERIA1'!$B$24</definedName>
    <definedName name="LABELTEXTROW1">'CRITERIA1'!$B$23</definedName>
    <definedName name="NOOFFFSEGMENTS1">'CRITERIA1'!$B$18</definedName>
    <definedName name="NUMBEROFDETAILFIELDS1">'CRITERIA1'!$B$29</definedName>
    <definedName name="NUMBEROFHEADERFIELDS1">'CRITERIA1'!$B$28</definedName>
    <definedName name="PERIODSETNAME1">'CRITERIA1'!$B$4</definedName>
    <definedName name="POSTERRORSTOSUSP1">'CRITERIA1'!$B$34</definedName>
    <definedName name="RESPONSIBILITYAPPLICATIONID1">'CRITERIA1'!$B$7</definedName>
    <definedName name="RESPONSIBILITYID1">'CRITERIA1'!$B$8</definedName>
    <definedName name="RESPONSIBILITYNAME1">'CRITERIA1'!$B$6</definedName>
    <definedName name="ROWSTOUPLOAD1">'CRITERIA1'!$B$20</definedName>
    <definedName name="SETOFBOOKSID1">'CRITERIA1'!$B$1</definedName>
    <definedName name="SETOFBOOKSNAME1">'CRITERIA1'!$B$2</definedName>
    <definedName name="STARTJOURNALIMPORT1">'CRITERIA1'!$B$21</definedName>
    <definedName name="TEMPLATENUMBER1">'CRITERIA1'!$B$32</definedName>
    <definedName name="TEMPLATESTYLE1">'CRITERIA1'!$B$31</definedName>
    <definedName name="TEMPLATETYPE1">'CRITERIA1'!$B$30</definedName>
  </definedNames>
  <calcPr fullCalcOnLoad="1"/>
</workbook>
</file>

<file path=xl/sharedStrings.xml><?xml version="1.0" encoding="utf-8"?>
<sst xmlns="http://schemas.openxmlformats.org/spreadsheetml/2006/main" count="1638" uniqueCount="808">
  <si>
    <t>О П Ш Т И  Д И О</t>
  </si>
  <si>
    <t>Р.бр.</t>
  </si>
  <si>
    <t>Екон.  код</t>
  </si>
  <si>
    <t xml:space="preserve">О П И С </t>
  </si>
  <si>
    <t>%</t>
  </si>
  <si>
    <t>6/3</t>
  </si>
  <si>
    <t>6/5</t>
  </si>
  <si>
    <t>Порез на приходе од самосталне дјелатности</t>
  </si>
  <si>
    <t>Порез на приходе од самосталне дјелатности у паушалном износу</t>
  </si>
  <si>
    <t>Порез на лична примања</t>
  </si>
  <si>
    <t>Порез на имовину</t>
  </si>
  <si>
    <t>Порез на непокретности</t>
  </si>
  <si>
    <t>Порез на наслијеђе и поклоне</t>
  </si>
  <si>
    <t>Општи порези на промет производа</t>
  </si>
  <si>
    <t>Акцизе</t>
  </si>
  <si>
    <t>Акцизе на деривате нафте</t>
  </si>
  <si>
    <t>Индиректни порези дозначени од УИО</t>
  </si>
  <si>
    <t>Приходи од финансијске и нефинансијске имовине и позитивних курсних разлика</t>
  </si>
  <si>
    <t>Приходи од камата на готовину и готовинске еквиваленте</t>
  </si>
  <si>
    <t>Општинске административне таксе</t>
  </si>
  <si>
    <t>Комуналне таксе на фирму</t>
  </si>
  <si>
    <t>Комунална такса за коришћење простора на  јавним површинама или испред пословног простора у пословне сврхе</t>
  </si>
  <si>
    <t>Накнада за уређење грађевинског земљишта</t>
  </si>
  <si>
    <t>Накнада за коришћење грађевинског земљишта</t>
  </si>
  <si>
    <t>Накнада  за промјену намјене пољопривредног земљишта</t>
  </si>
  <si>
    <t>Накнада за коришћење шума и шумског земљишта-средства за развој неразвијених дијелова општине остварена продајом шумских сортимената</t>
  </si>
  <si>
    <t>Накнада за коришћење шума и шумског земљишта у приватној својини</t>
  </si>
  <si>
    <t>Накнада за воде за пиће у јавном водоснабдијевању</t>
  </si>
  <si>
    <t>Накнада за заштиту вода коју плаћају власници транспортних средстава која користе нафту или нафтне деривате</t>
  </si>
  <si>
    <t>Накнада за испуштање отпадних вода</t>
  </si>
  <si>
    <t>Средства за финансирање посебних мјера заштите од пожара</t>
  </si>
  <si>
    <t>Концесионе накнаде</t>
  </si>
  <si>
    <t>Приходи од општинских органа управе</t>
  </si>
  <si>
    <t>Ј.У. "Народна библиотека Рибник"</t>
  </si>
  <si>
    <t xml:space="preserve">Средњошколски центар "Лазар Ђукић" </t>
  </si>
  <si>
    <t>Ј.У. "Културни центар Рибник"</t>
  </si>
  <si>
    <t>Новчане казне</t>
  </si>
  <si>
    <t>Новчане казне изречене у прекршајном поступку за прекршај прописан актом СО</t>
  </si>
  <si>
    <t>Остали непорески приходи</t>
  </si>
  <si>
    <t>Остали општински непорески приходи</t>
  </si>
  <si>
    <t>ГРАНТОВИ</t>
  </si>
  <si>
    <t>Текући грантови из земље</t>
  </si>
  <si>
    <t>Остали текући грантови из земље</t>
  </si>
  <si>
    <t>Трансфери јединицама локалне самоуправе за подршку буџету</t>
  </si>
  <si>
    <t>Трансфери јед. лок. самоуправе за пројекте и активности из области здр. и социјалне заштите</t>
  </si>
  <si>
    <t>Расходи за основну плату</t>
  </si>
  <si>
    <t>Расходи за основну плату приправника</t>
  </si>
  <si>
    <t>Расходи за порезе на плату</t>
  </si>
  <si>
    <t>Расходи за доприносе на плату</t>
  </si>
  <si>
    <t>Расходи за накнаде за превоз на посао и са посла</t>
  </si>
  <si>
    <t>Расходи за накнаде за топли оброк</t>
  </si>
  <si>
    <t>Расходи за регрес за годишњи одмор</t>
  </si>
  <si>
    <t>Расходи за јубиларне награде</t>
  </si>
  <si>
    <t>Расходи за новчане помоћи у случају рођења дјетета</t>
  </si>
  <si>
    <t>Расходи за порезе и доприносе на накнаде</t>
  </si>
  <si>
    <t>Расходи по основу утрошка електричне енергије</t>
  </si>
  <si>
    <t>Расходи по основу утрошеног дрвета за огрев</t>
  </si>
  <si>
    <t>Расходи за услуге водовода и канализације</t>
  </si>
  <si>
    <t>Расходи за услуге одвоза смећа</t>
  </si>
  <si>
    <t>Расходи за услуге коришћења телефона</t>
  </si>
  <si>
    <t>Расходи за коришћење интернета</t>
  </si>
  <si>
    <t>Расходи за поштанске услуге</t>
  </si>
  <si>
    <t>Расходи за услуге превоза робе</t>
  </si>
  <si>
    <t>Расходи за остале услуге превоза (стручне екскурзије ученика)</t>
  </si>
  <si>
    <t>Расходи за административни и компјутерски материјал</t>
  </si>
  <si>
    <t>Расходи за остали канцеларијски материјал</t>
  </si>
  <si>
    <t>Расходи за материјал за одржавање чистоће</t>
  </si>
  <si>
    <t>Расходи за стручне часописе</t>
  </si>
  <si>
    <t>Расходи за материјал за посебне намјене</t>
  </si>
  <si>
    <t>Расходи за материјал за потребе образовног процеса</t>
  </si>
  <si>
    <t>Расходи за материјал за културне активности и манифестације</t>
  </si>
  <si>
    <t>Расходи за текуће одржавање зграда и опреме</t>
  </si>
  <si>
    <t>Расходи за текуће одржавање јавне расвјете</t>
  </si>
  <si>
    <t>Расходи за текуће одржавање превозних средстава</t>
  </si>
  <si>
    <t>Расходи за остало текуће одржавање -одржавање локалних путева</t>
  </si>
  <si>
    <t>Расходи по основу утрошка нафте и нафтних деривата</t>
  </si>
  <si>
    <t>Расходи за услуге платног промета</t>
  </si>
  <si>
    <t>Расходи за осигурање имовине</t>
  </si>
  <si>
    <t>Расходи за осигурање запослених</t>
  </si>
  <si>
    <t>Расходи за услуге штампања, графичке обраде, увезивања и сл.</t>
  </si>
  <si>
    <t>Расходи за услуге објављивања тендера и огласа</t>
  </si>
  <si>
    <t>Расходи за услуге информисања и медија</t>
  </si>
  <si>
    <t>Расходи за услуге одржавања рачунара и рачунарских програма</t>
  </si>
  <si>
    <t>Расходи за трошкове одржавања лиценци-Оракле</t>
  </si>
  <si>
    <t>Расходи за услуге зимске службе</t>
  </si>
  <si>
    <t>Расходи за услуге одржавања јавних површина</t>
  </si>
  <si>
    <t>Расходи по основу утрошка електричне расвјете на јавним површинама</t>
  </si>
  <si>
    <t>Расходи за услуге испитивања и заштите животне средине</t>
  </si>
  <si>
    <t>Расходи по основу котизација за семинаре и симпозијуме за запослене</t>
  </si>
  <si>
    <t>Остали расходи за стручно усавршавање запослених</t>
  </si>
  <si>
    <t>Расходи за бруто накнаде члановима управних одбора</t>
  </si>
  <si>
    <t>Расходи за бруто накнаде комисија (скупштинске комисије и тијела)</t>
  </si>
  <si>
    <t>Расходи за бруто накнаде комисија (ОИК)</t>
  </si>
  <si>
    <t>Расходи за бруто накнаде скупштинским посланицима и одборницима</t>
  </si>
  <si>
    <t>Расходи за бруто накнаде по Уговору о дјелу</t>
  </si>
  <si>
    <t>Расходи за остале бруто накнаде за рад ван радног односа ванредно образовање</t>
  </si>
  <si>
    <t>Расходи по основу репрезентације у земљи</t>
  </si>
  <si>
    <t>Расходи по основу организација манифестација</t>
  </si>
  <si>
    <t xml:space="preserve">Расходи за поклоне, награде и јубилеје </t>
  </si>
  <si>
    <t>Расходи за таксе и накнаде за регистрацију возила</t>
  </si>
  <si>
    <t>Расходи за обиљежавање значајних датума</t>
  </si>
  <si>
    <t>Остали непоменути расходи-мртвозорство</t>
  </si>
  <si>
    <t>Остали непоменути расходи-накнада за штету од заштићене дивљачи</t>
  </si>
  <si>
    <t>Остали непоменути расходи-средства за трошкове одржавања избора</t>
  </si>
  <si>
    <t>Остали непоменути расходи-средства за рад комисије за туђу његу</t>
  </si>
  <si>
    <t>Остали непоменути расходи-заштита од елементарних непогода</t>
  </si>
  <si>
    <t>Остали непоменути расходи-заштита од елементарних непогода водне накнаде</t>
  </si>
  <si>
    <t>Остали непоменути расходи-заштита од елем. непогода накнада за коришћење пољ.земљишта</t>
  </si>
  <si>
    <t>Остали непоменути расходи</t>
  </si>
  <si>
    <t>Расходи по основу камата на зајмове од стране ИРБ РС</t>
  </si>
  <si>
    <t>Расходи по основу камата на зајмове од стране банака Нлб Развојна банка</t>
  </si>
  <si>
    <t>Расходи по основу камата на зајмове од стране банака-Рајфајзен банка</t>
  </si>
  <si>
    <t>Расходи по основу камата на зајмове од стране ЕИБ-водовод Заблеће, Превија и Д.Рибник</t>
  </si>
  <si>
    <t>Субвенција у области пољопривреде</t>
  </si>
  <si>
    <t>Субвенција привредним субјектима у области саобраћаја и веза-нерентабилне линије</t>
  </si>
  <si>
    <t>Субвенција за Дом здравља</t>
  </si>
  <si>
    <t>Субвенција за КП Рибник</t>
  </si>
  <si>
    <t>Текући грантови политичким организацијама и удружењима</t>
  </si>
  <si>
    <t>Текући грантови организацијама и удружењима-средства за финансирање ООЦК</t>
  </si>
  <si>
    <t>Текући грантови организацијама и удружењима-средства за ШК Рибник</t>
  </si>
  <si>
    <t>Текући грантови организацијама и удружењима-средства за КУД Рибник</t>
  </si>
  <si>
    <t>Текући грантови организацијама и удружењима-ОШС "Рибник"</t>
  </si>
  <si>
    <t>Текући грантови орг. и удружењима-Спелеолошко планина. друштво Спид</t>
  </si>
  <si>
    <t>Текући грантови орг. и удружењима-Удружење грађана Еко Сана</t>
  </si>
  <si>
    <t>Текући грантови организацијама и удружењима-средства за пројекте НВО-а</t>
  </si>
  <si>
    <t>Текући грантови организацијама и удружењима-средства за развој спорта</t>
  </si>
  <si>
    <t>Текући грантови орг. и удружењима- ФК Монтевидео</t>
  </si>
  <si>
    <t>Текући грантови орг и удр- удружење РВИ Рибник</t>
  </si>
  <si>
    <t>Текући грантови орг. и удруж.- удруж. породица са 4 и више дјеце ЛАВ</t>
  </si>
  <si>
    <t>Текући грантови орг. и удруж.- удруж. удружење жена Мај</t>
  </si>
  <si>
    <t>Текући грантови орг. и удруж.- удружење жена Превија</t>
  </si>
  <si>
    <t>Текући грантови орг. и удруж.- Коло српских сестара "Св.мученице Вера, Нада и Љубав</t>
  </si>
  <si>
    <t>Текући грантови орг. и удруж.- Еко Етно покрет Димитор</t>
  </si>
  <si>
    <t>Текући грантови орг. и удружењима из области образовања-средства за школска такмичења</t>
  </si>
  <si>
    <t>Текући грантови организацијама и удружењима-средства за културу</t>
  </si>
  <si>
    <t>Текући грантови орг. и удружењима-средства за помоћ пензионерима</t>
  </si>
  <si>
    <t xml:space="preserve">Текући грантови орг. и удр. -грант СПЦО </t>
  </si>
  <si>
    <t>Текући грантови орг. и удр. -Удружење пољопривредника Воћар</t>
  </si>
  <si>
    <t>Капитални грантови-средства за реконструкцију и одржавање вјерских објеката</t>
  </si>
  <si>
    <t>Стална новчана помоћ штићеницима центра за социјалне рад-општина</t>
  </si>
  <si>
    <t>Сталну новчану помоћ штић. центра за социјални рад-министарство</t>
  </si>
  <si>
    <t>Додатак за његу и помоћ другог лица</t>
  </si>
  <si>
    <t>Додатак за његу и помоћ другог лица-министарство</t>
  </si>
  <si>
    <t>Једнократна новчана помоћ центра за социјални рад</t>
  </si>
  <si>
    <t>Остале текуће дознаке штићеницима-комунална потрошња соц.  угрожених лица</t>
  </si>
  <si>
    <t>Остале текуће дознаке штићеницима-средства за сахрану незбринутих лица</t>
  </si>
  <si>
    <t>Текуће помоћи ППБ, РВИ и цивилним жртвама рата</t>
  </si>
  <si>
    <t>Текуће помоћи ученицима и студентима у области обр., науке и културе-стипендије</t>
  </si>
  <si>
    <t>Текуће помоћи ученицима и студентима-дипломски и постдипломски радови</t>
  </si>
  <si>
    <t>Текуће помоћи породици-популациона политика</t>
  </si>
  <si>
    <t>Дознаке установама социјалне заштите-личне потребе корисника домског смјештаја</t>
  </si>
  <si>
    <t>Дознаке установама социјалне заштите за смјештај штићеника</t>
  </si>
  <si>
    <t>Дознаке пружаоцима услуга социјалне заштите средства за ђачке карте соц. угрожених ђака</t>
  </si>
  <si>
    <t>Буџетска резерва</t>
  </si>
  <si>
    <t>В. БРУТО БУЏЕТСКИ СУФИЦИТ/ДЕФИЦИТ         (А-Б)</t>
  </si>
  <si>
    <t>Г. НЕТО ИЗДАЦИ ЗА НЕФИНАНСИЈСКУ ИМОВИНУ (I-II)</t>
  </si>
  <si>
    <t>I  Примици за нефинансијску имовину</t>
  </si>
  <si>
    <t>Примици од продаје земљишта</t>
  </si>
  <si>
    <t>Примици по основу пореза на додату вриједност</t>
  </si>
  <si>
    <t>511100</t>
  </si>
  <si>
    <t>Издаци за набавку канцеларијске, ком., гријне-расхладне и превозне опреме</t>
  </si>
  <si>
    <t>Издаци за набавку опреме за цивилну заштиту</t>
  </si>
  <si>
    <t xml:space="preserve">Издаци за нематеријалну произведену имовину </t>
  </si>
  <si>
    <t>Издаци за непроизведену сталну имовину</t>
  </si>
  <si>
    <t>Издаци за прибављање земљишта</t>
  </si>
  <si>
    <t>Д. БУЏЕТСКИ СУФИЦИТ/ДЕФИЦИТ (В+Г)</t>
  </si>
  <si>
    <t>Ђ. НЕТО ФИНАНСИРАЊЕ</t>
  </si>
  <si>
    <t>I  Примици од краткорочног и дугорочног задуживања</t>
  </si>
  <si>
    <t>Примици од краткорочног и дугорочног задуживања</t>
  </si>
  <si>
    <t>Примици од зајмова узетих од банака</t>
  </si>
  <si>
    <t xml:space="preserve">II  Издаци за отплату дугова </t>
  </si>
  <si>
    <t>Издаци за отплату главнице зајмова примљених од стране ИРБ РС</t>
  </si>
  <si>
    <t>Издаци за отплату главнице зајмова примљених од стране банака</t>
  </si>
  <si>
    <t>Издаци за отплату главнице зајмова примљених од стране банака-Рајфајзен банка дд</t>
  </si>
  <si>
    <t>РАЗЛИКА У ФИНАНСИРАЊУ (Д+Ђ)</t>
  </si>
  <si>
    <t>Буџетски приходи и примици за нефинансијску имовину</t>
  </si>
  <si>
    <t>Приходи од финансијске и нефинансијске имовине и позитивних курсних разлика-</t>
  </si>
  <si>
    <t xml:space="preserve">Накнада за коришћење шума и шумског земљишта-средства за развој неразвијених дијелова општине </t>
  </si>
  <si>
    <t>Накнада за заштиту вода коју плаћају власници тран. средстава која користе нафту или нафтне деривате</t>
  </si>
  <si>
    <t>Б ПРИМИЦИ ЗА НЕФИНАНСИЈСКУ ИМОВИНУ</t>
  </si>
  <si>
    <t>УКУПНИ БУЏЕТСКИ ПРИХОДИ И ПРИМИЦИ ЗА НЕФИНАНСИЈСКУ ИМОВИНУ</t>
  </si>
  <si>
    <t>Буџетски расходи и издаци за нефинансијску имовину</t>
  </si>
  <si>
    <t>Расходи за бруто плате (5-8)</t>
  </si>
  <si>
    <t>Расходи за текуће одржавање зграда</t>
  </si>
  <si>
    <t>Расходи за поклоне, награде и јубилеје (значајни датуми, Нова година...)</t>
  </si>
  <si>
    <t>Текући грантови организацијама и удружењима-ОШЦ "Рибник"</t>
  </si>
  <si>
    <t>Ф И Н А Н С И Р А Њ Е</t>
  </si>
  <si>
    <t>А. НЕТО ЗАДУЖИВАЊЕ (I-II)</t>
  </si>
  <si>
    <t xml:space="preserve">Издаци за отплату главнице примљених зајмова у земљи </t>
  </si>
  <si>
    <t>Б. РАСПОДЈЕЛА СУФИЦИТА ИЗ РАНИЈЕГ ПЕРИОДА</t>
  </si>
  <si>
    <t>Функционална класификација</t>
  </si>
  <si>
    <t>Функционални код</t>
  </si>
  <si>
    <t>Опис</t>
  </si>
  <si>
    <t>Индекс     (5/6)</t>
  </si>
  <si>
    <t>1</t>
  </si>
  <si>
    <t>2</t>
  </si>
  <si>
    <t>3</t>
  </si>
  <si>
    <t>4</t>
  </si>
  <si>
    <t>5</t>
  </si>
  <si>
    <t>6</t>
  </si>
  <si>
    <t>Укупни расходи          (збир функција)</t>
  </si>
  <si>
    <t>01</t>
  </si>
  <si>
    <t>Опште јавне услуге</t>
  </si>
  <si>
    <t>02</t>
  </si>
  <si>
    <t>Одбрана</t>
  </si>
  <si>
    <t>03</t>
  </si>
  <si>
    <t>Јавни ред и сигурност</t>
  </si>
  <si>
    <t>04</t>
  </si>
  <si>
    <t>Економски послови</t>
  </si>
  <si>
    <t>05</t>
  </si>
  <si>
    <t>Заштита човјекове околине</t>
  </si>
  <si>
    <t>06</t>
  </si>
  <si>
    <t>Стамбени и заједнички послови</t>
  </si>
  <si>
    <t>07</t>
  </si>
  <si>
    <t>Здравство</t>
  </si>
  <si>
    <t>08</t>
  </si>
  <si>
    <t>Рекреација, култура и религија</t>
  </si>
  <si>
    <t>09</t>
  </si>
  <si>
    <t>Образовање</t>
  </si>
  <si>
    <t>10</t>
  </si>
  <si>
    <t>Социјална заштита</t>
  </si>
  <si>
    <t>11</t>
  </si>
  <si>
    <t>Остало</t>
  </si>
  <si>
    <t xml:space="preserve">Назив потрошачке јединице: Одјељење за привреду и финансије </t>
  </si>
  <si>
    <t>Број потрошачке јединице: 00500100</t>
  </si>
  <si>
    <t>Р.бр</t>
  </si>
  <si>
    <t>Екон. код</t>
  </si>
  <si>
    <t>А.</t>
  </si>
  <si>
    <t>412000</t>
  </si>
  <si>
    <t>412200</t>
  </si>
  <si>
    <t>412240</t>
  </si>
  <si>
    <t xml:space="preserve">Расходи за услуге превоза </t>
  </si>
  <si>
    <t>412300</t>
  </si>
  <si>
    <t>412500</t>
  </si>
  <si>
    <t>Расходи за остало текуће одржавање-одржавање макад. локалних путева</t>
  </si>
  <si>
    <t>412600</t>
  </si>
  <si>
    <t>Расходи по основу дневница за службена путовања у земљи</t>
  </si>
  <si>
    <t>412700</t>
  </si>
  <si>
    <t>Расходи за трошкове одржавања лиценци</t>
  </si>
  <si>
    <t>412800</t>
  </si>
  <si>
    <t>Расходи по основу утрошка елек. расвјете на јавним површинама</t>
  </si>
  <si>
    <t>412900</t>
  </si>
  <si>
    <t>Расходи по основу котизација за семинаре и стручну литературу</t>
  </si>
  <si>
    <t>413000</t>
  </si>
  <si>
    <t xml:space="preserve">Расходи по основу камата на зајмове од стране ЕИБ-водовод  </t>
  </si>
  <si>
    <t>414000</t>
  </si>
  <si>
    <t>Субвенције у области пољопривреде</t>
  </si>
  <si>
    <t>Субвенције привредним субјектима у области саобраћаја-нерент. линије</t>
  </si>
  <si>
    <t>В.  Издаци за финансијску имовину и отплату дуга</t>
  </si>
  <si>
    <t>621000</t>
  </si>
  <si>
    <t>Издаци за отплату главнице зајмова примљених од стране банака-НЛБ Банка</t>
  </si>
  <si>
    <t>SET OF BOOKS ID</t>
  </si>
  <si>
    <t>FF SEGMENT 1</t>
  </si>
  <si>
    <t>Fond</t>
  </si>
  <si>
    <t>FF APP COL NAME 1</t>
  </si>
  <si>
    <t>SEGMENT1</t>
  </si>
  <si>
    <t>SET OF BOOKS NAME</t>
  </si>
  <si>
    <t>050 - Op¿tina Ribnik 2011</t>
  </si>
  <si>
    <t>FF SEGMENT 2</t>
  </si>
  <si>
    <t>Organizacija</t>
  </si>
  <si>
    <t>FF APP COL NAME 2</t>
  </si>
  <si>
    <t>SEGMENT2</t>
  </si>
  <si>
    <t>CHART OF ACCOUNTS ID</t>
  </si>
  <si>
    <t>FF SEGMENT 3</t>
  </si>
  <si>
    <t>Konto</t>
  </si>
  <si>
    <t>FF APP COL NAME 3</t>
  </si>
  <si>
    <t>SEGMENT3</t>
  </si>
  <si>
    <t>PERIOD SET NAME</t>
  </si>
  <si>
    <t>RS KALENDAR</t>
  </si>
  <si>
    <t>FF SEGMENT 4</t>
  </si>
  <si>
    <t>Subanalitika</t>
  </si>
  <si>
    <t>FF APP COL NAME 4</t>
  </si>
  <si>
    <t>SEGMENT4</t>
  </si>
  <si>
    <t>ACCOUNTED PERIOD TYPE</t>
  </si>
  <si>
    <t>FF SEGMENT 5</t>
  </si>
  <si>
    <t>Funkcija</t>
  </si>
  <si>
    <t>FF APP COL NAME 5</t>
  </si>
  <si>
    <t>SEGMENT5</t>
  </si>
  <si>
    <t>RESPONSIBILITY NAME</t>
  </si>
  <si>
    <t>2011 050 GL Bud¿et</t>
  </si>
  <si>
    <t>FF SEGMENT 6</t>
  </si>
  <si>
    <t>Projekat</t>
  </si>
  <si>
    <t>FF APP COL NAME 6</t>
  </si>
  <si>
    <t>SEGMENT6</t>
  </si>
  <si>
    <t>RESP APPLICATION ID</t>
  </si>
  <si>
    <t>RESPONSIBILITY ID</t>
  </si>
  <si>
    <t>DATABASE USERNAME</t>
  </si>
  <si>
    <t>APPS</t>
  </si>
  <si>
    <t>CONNECT STRING</t>
  </si>
  <si>
    <t>DB NAME</t>
  </si>
  <si>
    <t>OPSTINA_PRODUKCIJA</t>
  </si>
  <si>
    <t>FNDNAM</t>
  </si>
  <si>
    <t>GWYUID</t>
  </si>
  <si>
    <t>APPLICATIONS USERNAME</t>
  </si>
  <si>
    <t>nstojakovic</t>
  </si>
  <si>
    <t>APPLICATIONS USERNAME ID</t>
  </si>
  <si>
    <t>FF SEG SEPARATOR</t>
  </si>
  <si>
    <t>-</t>
  </si>
  <si>
    <t>NO OF FF SEGMENTS</t>
  </si>
  <si>
    <t>DELETE LOGIC TYPE</t>
  </si>
  <si>
    <t>P</t>
  </si>
  <si>
    <t>ROWS TO UPLOAD</t>
  </si>
  <si>
    <t>Y</t>
  </si>
  <si>
    <t>START JOURNAL IMPORT</t>
  </si>
  <si>
    <t>NE</t>
  </si>
  <si>
    <t>CRITERIA COLUMN</t>
  </si>
  <si>
    <t>LABEL TEXT ROW</t>
  </si>
  <si>
    <t>LABEL TEXT COLUMN</t>
  </si>
  <si>
    <t>FIELD NAME ROW</t>
  </si>
  <si>
    <t>FIELD NAME COLUMN</t>
  </si>
  <si>
    <t>FIRST DATA ROW</t>
  </si>
  <si>
    <t>NUMBER OF HEADER FIELDS</t>
  </si>
  <si>
    <t>NUMBER OF DETAIL FIELDS</t>
  </si>
  <si>
    <t>TEMPLATE TYPE</t>
  </si>
  <si>
    <t>TEMPLATE STYLE</t>
  </si>
  <si>
    <t>TEMPLATE NUMBER</t>
  </si>
  <si>
    <t>FUNCTIONAL CURRENCY</t>
  </si>
  <si>
    <t>KM</t>
  </si>
  <si>
    <t>POST ERRORS TO SUSPENSE</t>
  </si>
  <si>
    <t>N</t>
  </si>
  <si>
    <t>CREATE SUMMARY JOURNALS</t>
  </si>
  <si>
    <t>IMPORT DFF</t>
  </si>
  <si>
    <t>BUDGET ORG NAME</t>
  </si>
  <si>
    <t>050_BUDZ_ORG_11</t>
  </si>
  <si>
    <t>BUDGET ORG ID</t>
  </si>
  <si>
    <t>Назив потрошачке јединице: Начелник општине</t>
  </si>
  <si>
    <t>Број потрошачке јединице: 00500120</t>
  </si>
  <si>
    <t>411000</t>
  </si>
  <si>
    <t>411100</t>
  </si>
  <si>
    <t>Расходи за плату приправника</t>
  </si>
  <si>
    <t>Расходи за порез на плату</t>
  </si>
  <si>
    <t>411200</t>
  </si>
  <si>
    <t>411290</t>
  </si>
  <si>
    <t>Расходи за услуге одржавања јавних површина и заштите животне средине</t>
  </si>
  <si>
    <t>Расходи за бруто накнаде комисија -скупштинске комисије и тијела</t>
  </si>
  <si>
    <t>Расходи за бруто накнаде комисија-ОИК</t>
  </si>
  <si>
    <t>Расходи за бруто накнаде скупштинским одборницима</t>
  </si>
  <si>
    <t>Расходи по основу репрезентације</t>
  </si>
  <si>
    <t>Расходи за обиљежавање значајних датума Слава општине</t>
  </si>
  <si>
    <t xml:space="preserve">Остали непоменути расходи </t>
  </si>
  <si>
    <t>415000</t>
  </si>
  <si>
    <t>Капитални грантови-средства за изградњу и одржавање вјерских објеката</t>
  </si>
  <si>
    <t>510000</t>
  </si>
  <si>
    <t>511300</t>
  </si>
  <si>
    <t>511700</t>
  </si>
  <si>
    <t>513100</t>
  </si>
  <si>
    <t>Назив потрошачке јединице: Центар за социјални рад</t>
  </si>
  <si>
    <t xml:space="preserve">Број потрошачке јединице: </t>
  </si>
  <si>
    <t xml:space="preserve">Расходи по основу утрошка енергије </t>
  </si>
  <si>
    <t xml:space="preserve">Расходи за текуће одржавање </t>
  </si>
  <si>
    <t>Накнаде за рад УО</t>
  </si>
  <si>
    <t>Остали непоменути расходи-средства за рад првостепене комисије за туђу његу</t>
  </si>
  <si>
    <t>Сталну новчану помоћ штићеницима центра за социјални рад-општина</t>
  </si>
  <si>
    <t>Сталну новчану помоћ штићеницима центра за социјални рад-министарство</t>
  </si>
  <si>
    <t>Додатак за његу и помоћ другог лица-општина</t>
  </si>
  <si>
    <t>Једнократна новчана помоћ центра за соц.рад</t>
  </si>
  <si>
    <t>Дознаке установама соц.заштите-личне потребе корисника домског смјештаја</t>
  </si>
  <si>
    <t>Дознаке установама соц.заштите-смјештај штићеника</t>
  </si>
  <si>
    <t>Назив потрошачке јединице: Одјељење за општу управу</t>
  </si>
  <si>
    <t>Број потрошачке јединице: 00500301</t>
  </si>
  <si>
    <t>Расходи по основу утрошка дрвета за огрев</t>
  </si>
  <si>
    <t>Расходи за текуће одржавање аутомобила</t>
  </si>
  <si>
    <t>Расходи за услуге штампања, граф.обраде, увезивање и сл.</t>
  </si>
  <si>
    <t>Расходи по основу котизације за семинаре и чланарине</t>
  </si>
  <si>
    <t>Остали расходи за стручно усавршавање</t>
  </si>
  <si>
    <t>Текући грантови организацијама и удружењима- финансирање ОО ЦK</t>
  </si>
  <si>
    <t>Текући грантови организацијама и удружењима-Шаховски клуб Рибник</t>
  </si>
  <si>
    <t>Текући грантови организацијама и удружењима-КУД "Рибник"</t>
  </si>
  <si>
    <t>Текући грантови орг. и удружењима-Омладинска школа спорта "Рибник"</t>
  </si>
  <si>
    <t>Текући грантови орг. и удружењима-Спелеолошко план. друштво Спид</t>
  </si>
  <si>
    <t>Текући грантови организацијама и удружењима-Пројекти НВО сектора</t>
  </si>
  <si>
    <t>Текући грантови орг. и удружењима-грантови за развој спорта</t>
  </si>
  <si>
    <t>Текући грантови орг. и удруж.- удруж. породица са четворо и више дјеце ЛАВ</t>
  </si>
  <si>
    <t>Текући грантови орг и удр- ОБО Рибник</t>
  </si>
  <si>
    <t>Текући грантови орг. и удр. из области образовања-школска такмичења</t>
  </si>
  <si>
    <t>Текући грантови орг. и удр. -грантови за развој културе</t>
  </si>
  <si>
    <t>Текући грантови орг. и удр. -средства за помоћ пензионерима</t>
  </si>
  <si>
    <t>Остале текуће дознаке штићеницима-комунална потрошња соц. угрожених лица</t>
  </si>
  <si>
    <t>Остале текуће дознаке штићеницима-Средства за сахране незбринутих лица</t>
  </si>
  <si>
    <t xml:space="preserve">Текуће дознаке ППБ, РВИ и цивилним жртвама рата </t>
  </si>
  <si>
    <t>Текуће помоћи ученицима и студентима у области обр.-стипендије</t>
  </si>
  <si>
    <t>Дознаке пружаоцима услуга социјалне заштите</t>
  </si>
  <si>
    <t>Дознаке пружаоцима услуга соц.заштите ученицима-ђачке карте соц. угрожених лица</t>
  </si>
  <si>
    <t>Издаци за набавку постројења и опреме</t>
  </si>
  <si>
    <t>Издаци за набавку канц, комуникационе, грејно-расхладне и превозне опреме</t>
  </si>
  <si>
    <t xml:space="preserve">Назив потрошачке јединице: Ј.У. "Народна библиотека Рибник" Рибник </t>
  </si>
  <si>
    <t>Број потрошачке јединице: 08180062</t>
  </si>
  <si>
    <t>Екон. Код</t>
  </si>
  <si>
    <t>Расходи по основу утрошка енергије, ком., комун. и транспортних услуга</t>
  </si>
  <si>
    <t>Накнада за рад УО</t>
  </si>
  <si>
    <t>Остале уговорене услуге</t>
  </si>
  <si>
    <t>Издаци за набавку опреме</t>
  </si>
  <si>
    <t>Издаци за набавку школских и библиотечких књига</t>
  </si>
  <si>
    <t>Назив потрошачке јединице: Средњошколски центар "Лазар Ђукић" Рибник</t>
  </si>
  <si>
    <t>Број потрошачке јединице: 08150024</t>
  </si>
  <si>
    <t>Расходи за телефонске услугe</t>
  </si>
  <si>
    <t>Расходи за поштанске услугe</t>
  </si>
  <si>
    <t>Расходи за услуге превоза</t>
  </si>
  <si>
    <t>Расходи за остале услуге превоза-стручне екскурзије</t>
  </si>
  <si>
    <t>Расходи за материјал за обуку ученика</t>
  </si>
  <si>
    <t>Расходи за текуће одржавање зграде-материјал и услуге</t>
  </si>
  <si>
    <t>Расходи за текуће одрж. возила-услуге</t>
  </si>
  <si>
    <t>Расходи за стручне услуге</t>
  </si>
  <si>
    <t>Трошкови осигурања радника и ученика</t>
  </si>
  <si>
    <t>Расходи за таксе и накнаде за регистрацију моторних возила</t>
  </si>
  <si>
    <t>Назив потрошачке јединице - Ј.У. "Културни центар Рибник" Рибник</t>
  </si>
  <si>
    <t>Број потрошачке јединице 00500500</t>
  </si>
  <si>
    <t>Економски код</t>
  </si>
  <si>
    <t>Расходи за текуће одржавање спортске дворане</t>
  </si>
  <si>
    <t>Расходи за текуће одржавање канцеларијске опреме</t>
  </si>
  <si>
    <t xml:space="preserve">Трошкови осигурања радника </t>
  </si>
  <si>
    <t>Накнада за рад Управног одбора</t>
  </si>
  <si>
    <t>Расходи за бруто накнаде по основу уговора о дјелу</t>
  </si>
  <si>
    <t>Издаци за набавку рачунарске опреме</t>
  </si>
  <si>
    <t>О П Ш Т И Н С К А   У П Р А В А</t>
  </si>
  <si>
    <t>Р А С Х О Д И</t>
  </si>
  <si>
    <t>Економска класификација</t>
  </si>
  <si>
    <t>Расходи за остало текуће одржавање-одржавање локалних путева</t>
  </si>
  <si>
    <t>Расходи по основу нафте и нафтних деривата</t>
  </si>
  <si>
    <t>Расходи за услуге штампања</t>
  </si>
  <si>
    <t>Расходи по основу утрошка ел. расвјете на јавним површинама</t>
  </si>
  <si>
    <t>Расходи за услуге испитивања и заштиту животне средине</t>
  </si>
  <si>
    <t>Расходи по основу котизација за семинаре, чланарине</t>
  </si>
  <si>
    <t>Расходи за бруто накнаде комисија-скупштинске комисије и тијела</t>
  </si>
  <si>
    <t>Расходи за бруто накнаде за скупштинске одборнике</t>
  </si>
  <si>
    <t>Расходи за обиљ. значајних датума (Слава општине, ликовна колонија...)</t>
  </si>
  <si>
    <t>Остали непоменути расходи-трошкови одржавања избора</t>
  </si>
  <si>
    <t xml:space="preserve">Расходи по основу камата на зајмове од стране ЕИБ-водовод </t>
  </si>
  <si>
    <t>Субвенција привр. субјектима у области саоб. и веза-нерент. линије</t>
  </si>
  <si>
    <t>Текући грантови орг.и удрж.-ООЦК</t>
  </si>
  <si>
    <t>Текући грантови орг.и удрж-Шаховски клуб Рибник</t>
  </si>
  <si>
    <t>Текући грантови орг.и удрж- КУД Рибник</t>
  </si>
  <si>
    <t>Текући грантови орг.и удрж-Омл. школа спорта "Рибник"</t>
  </si>
  <si>
    <t>Текући грантови орг.и удрж-Средства за пројекте НВО-а</t>
  </si>
  <si>
    <t>Текући грантови орг.и удрж-Средства за развој спорта</t>
  </si>
  <si>
    <t>Текући грантови орг.и удрж-Средства за финансирање активности ОБО</t>
  </si>
  <si>
    <t>Текући грантови орг.и удрж-Средства за школска такмичења</t>
  </si>
  <si>
    <t>Текући грантови орг.и удрж-Средства за културу</t>
  </si>
  <si>
    <t>Текући грантови орг.и удрж-Средства за помоћ пензионерима</t>
  </si>
  <si>
    <t>Капитални грантови-средства за реконстр. и одрж. вјерских објеката</t>
  </si>
  <si>
    <t>Остале текуће дознаке штићеницима-комунална потрошња соц. угр. лица</t>
  </si>
  <si>
    <t>Текуће помоћи учен. и студентима у области образовања-стипендије</t>
  </si>
  <si>
    <t>Текуће помоћи учен. и студентима у области образовања-дипломски рад</t>
  </si>
  <si>
    <t>Остали текући грантови-средства за популациону политику</t>
  </si>
  <si>
    <t xml:space="preserve">Дознаке пружаоцима услуга социјалне заштите </t>
  </si>
  <si>
    <t>Дознаке пружаоцима услуга соц.зашт.-ђачке карте соц. угр. ђака</t>
  </si>
  <si>
    <t>Издаци за набавку канцеларијске, комуникационе и превозне опреме</t>
  </si>
  <si>
    <t>В.  Издаци за финансијску имовину и отплату дугова</t>
  </si>
  <si>
    <t>Помоћи другим нивоима владе - буџетска резерва</t>
  </si>
  <si>
    <t>Остали непоменути расходи-заштита од елем. непогода накнада за коришћење пољопривредног земљишта</t>
  </si>
  <si>
    <t>Расходи за остале бруто накнаде за рад ван радног односа ванредно образовање- Средњошколски центар Лазар Ђукић</t>
  </si>
  <si>
    <t>Издаци за отплату главнице зајмова Рајфајзен банка дд</t>
  </si>
  <si>
    <t>Буџет 2016.год.</t>
  </si>
  <si>
    <t>415237</t>
  </si>
  <si>
    <t>412961</t>
  </si>
  <si>
    <t>Расходи по основу поврата пореза и доприноса по записнику ПУРС</t>
  </si>
  <si>
    <t>Порез на приходе од пољопривреде и шумарства</t>
  </si>
  <si>
    <t>Порези на доходак</t>
  </si>
  <si>
    <t xml:space="preserve">Порез на промет услуга </t>
  </si>
  <si>
    <t>Општи порези на промет услуга</t>
  </si>
  <si>
    <t xml:space="preserve">Порез на промет производа  </t>
  </si>
  <si>
    <t>Посебна републичка такса на деривате нафте</t>
  </si>
  <si>
    <t>Накнада за воде за узгој рибе</t>
  </si>
  <si>
    <t>Накнада за узгој рибе у кавезима</t>
  </si>
  <si>
    <t>511200</t>
  </si>
  <si>
    <t xml:space="preserve">Издаци за инвест одржавање, реконструкцију и адаптацију </t>
  </si>
  <si>
    <t>Порез на имовину (10-12)</t>
  </si>
  <si>
    <t>Порез на лична примања и приходе од самосталне дјелатности (6-8)</t>
  </si>
  <si>
    <t>ПОРЕСКИ ПРИХОДИ (3+5+9+13+15+17+19)</t>
  </si>
  <si>
    <t>И. НЕУТРОШЕНА НАМЈЕНСКА СРЕДСТВА</t>
  </si>
  <si>
    <t>В. НЕУТРОШЕНА НАМЈЕНСКА СРЕДСТВА</t>
  </si>
  <si>
    <t>ФИНАНСИРАЊЕ (А+Б+В)</t>
  </si>
  <si>
    <t>Приходи од земљишне ренте</t>
  </si>
  <si>
    <t>Трансфери јед. лок. самоуправе право на подршку у изједначавању могућности дјеце</t>
  </si>
  <si>
    <t>Остали трансфери јед.лок.самоуправе средства лутрије</t>
  </si>
  <si>
    <t>511231</t>
  </si>
  <si>
    <t>Инвестиционо одржавање, реконструкција локалних путева</t>
  </si>
  <si>
    <t>511718</t>
  </si>
  <si>
    <t>Расходи за текуће одржавање ватрогасних апарата</t>
  </si>
  <si>
    <t>Е. НЕТО ПРИМИЦИ ОД НЕФИНАНСИЈСКЕ ИМОВИНЕ</t>
  </si>
  <si>
    <t>ПРИМИЦИ ОД ФИНАНСИЈСКЕ ИМОВИНЕ</t>
  </si>
  <si>
    <t>Примици од наплате зајмова датих јединицама локалне самоуправе</t>
  </si>
  <si>
    <t>Ж. НЕТО ЗАДУЖИВАЊЕ (I-II)</t>
  </si>
  <si>
    <t>З. РАСПОДЈЕЛА СУФИЦИТА ИЗ РАНИЈИХ ПЕРИОДА</t>
  </si>
  <si>
    <t>Накнада за извађени материјал</t>
  </si>
  <si>
    <t>7/6</t>
  </si>
  <si>
    <t>511134</t>
  </si>
  <si>
    <t>511131</t>
  </si>
  <si>
    <t>Издаци за изградњу јавне расвјете</t>
  </si>
  <si>
    <t>7/4</t>
  </si>
  <si>
    <t>Остали непоменути расходи-заштита од елем. непогода водне накнаде</t>
  </si>
  <si>
    <t>Расходи за збирне доприносе на плату</t>
  </si>
  <si>
    <t>411199</t>
  </si>
  <si>
    <t>411300</t>
  </si>
  <si>
    <t>411311</t>
  </si>
  <si>
    <t>Расходи за плату за вријеме боловања који се не рефундирају</t>
  </si>
  <si>
    <t>411391</t>
  </si>
  <si>
    <t>Расходи за порезе на накнаду плата за вријеме боловања</t>
  </si>
  <si>
    <t>411399</t>
  </si>
  <si>
    <t>Расходи за доприносе на накнаду плата за вријеме боловања</t>
  </si>
  <si>
    <t>411400</t>
  </si>
  <si>
    <t>411411</t>
  </si>
  <si>
    <t>Расходи за отпремнине по колективном уговору</t>
  </si>
  <si>
    <t>411412</t>
  </si>
  <si>
    <t>411414</t>
  </si>
  <si>
    <t>Расходи за новчане помоћи у случају смрти члана уже породице</t>
  </si>
  <si>
    <t>419100</t>
  </si>
  <si>
    <t>Расходи по судским рјешењима</t>
  </si>
  <si>
    <t xml:space="preserve">Расходи по основу исплате дуга по судским рјешењима </t>
  </si>
  <si>
    <t>419110</t>
  </si>
  <si>
    <t>415230</t>
  </si>
  <si>
    <t>415239</t>
  </si>
  <si>
    <t>Остали капитални грантови-средства за избјегла и расељена лица и повратнике</t>
  </si>
  <si>
    <t>Расходи за бруто накнаде трошкова и ост личних примања запослених</t>
  </si>
  <si>
    <t>411260</t>
  </si>
  <si>
    <t>Остали капитални грантови-стамбено збрињавање социјално угрожених лица</t>
  </si>
  <si>
    <t>Остали капитални грантови-средства за стамбено збрињавање РВИ и ППБ</t>
  </si>
  <si>
    <t>Расходи за компјутерски материјал</t>
  </si>
  <si>
    <t>412319</t>
  </si>
  <si>
    <t>Расходи по основу дневница за службена путовања</t>
  </si>
  <si>
    <t>Расходи за остали канцелкаријски материјал</t>
  </si>
  <si>
    <t xml:space="preserve">Расходи по основу путовања и смјештаја         </t>
  </si>
  <si>
    <t xml:space="preserve">Текући грантови орг. и удружењима-Средства за финансирање активности ОБО </t>
  </si>
  <si>
    <t xml:space="preserve">Текући грантови орг. и удружењима-средства за финансирање активности ОБО </t>
  </si>
  <si>
    <t>412731</t>
  </si>
  <si>
    <t>Израда Стратегије развоја општине</t>
  </si>
  <si>
    <t>Расходи за остале бруто накнаде за рад ван радног односа Савјет МЗ</t>
  </si>
  <si>
    <t xml:space="preserve">Грантови </t>
  </si>
  <si>
    <t>Текући грантови непрофитним субјектима у земљи</t>
  </si>
  <si>
    <t>Назив потрошачке јединице: Скупштина општине</t>
  </si>
  <si>
    <t>Број потрошачке јединице: 00500110</t>
  </si>
  <si>
    <t xml:space="preserve">Укупно потрошачка јединица </t>
  </si>
  <si>
    <t>Расходи за режијски материјал (6+7)</t>
  </si>
  <si>
    <t>Издаци за отплату дугова (46-48)</t>
  </si>
  <si>
    <t>Укупно потрошачка јединица (1+45)</t>
  </si>
  <si>
    <t>Субвенције (41-43)</t>
  </si>
  <si>
    <t>Расходи финансирања и други финансијски трошкови (36-39)</t>
  </si>
  <si>
    <t>Уговорене услуге (27-34)</t>
  </si>
  <si>
    <t>Расходи за услуге одрж. јавних површина и заш.жив.средине (23-25)</t>
  </si>
  <si>
    <t xml:space="preserve">Расходи по основу путовања и смјештаја </t>
  </si>
  <si>
    <t>Расходи за режијски материјал (9+10)</t>
  </si>
  <si>
    <t>Текући расходи (2+4+35+40)</t>
  </si>
  <si>
    <t>Расходи по основу утрошка енергије, ком, комуник.и транс. услуга (6)</t>
  </si>
  <si>
    <t>Расходи за отпремнине и једнократне помоћи (21-23)</t>
  </si>
  <si>
    <t>Расходи за накнаду плате запослених за вријеме боловања (17-19)</t>
  </si>
  <si>
    <t>Расходи за накнаду плате зап. за вријеме боловања (17-19)</t>
  </si>
  <si>
    <t>Расходи за бруто накнаде трош.и ост. личних примања зап. (9-13)</t>
  </si>
  <si>
    <t>Расходи за бруто плате (4-7)</t>
  </si>
  <si>
    <t>Расходи за лична примања (3+8+14+16+20)</t>
  </si>
  <si>
    <t>Расходи по основу путовања и смјештаја</t>
  </si>
  <si>
    <t xml:space="preserve">Расходи за бруто накнаде трошкова и ост личних примања запос. (8-11) </t>
  </si>
  <si>
    <t>Расходи за бруто плате (4-6)</t>
  </si>
  <si>
    <t>Расходи по основу утрошка енергије (7+8)</t>
  </si>
  <si>
    <t>Расходи за комуникационе услуге      (12-14)</t>
  </si>
  <si>
    <t>Остали непоменути расходи (26-28)</t>
  </si>
  <si>
    <t xml:space="preserve">Текуће помоћи ученицима и студентима у области обр.-дипломски и постдипломски </t>
  </si>
  <si>
    <t>Расходи за режијски материјал (8+9)</t>
  </si>
  <si>
    <t>Расходи по основу коришћења роба и услуга (5+7+10)</t>
  </si>
  <si>
    <t>Текући расходи (2+4)</t>
  </si>
  <si>
    <t>Расходи за текуће одржавање (25+26)</t>
  </si>
  <si>
    <t>Расходи за режијски материјал (18-21)</t>
  </si>
  <si>
    <t>Расходи за комуналне услуге (11-14)</t>
  </si>
  <si>
    <t>Расходи по основу утрошка енергије     (8+9)</t>
  </si>
  <si>
    <t>Расходи по основу утрошка енергије, комун., комуник.и транспортних услуга (7+10+15)</t>
  </si>
  <si>
    <t>Расходи по основу коришћења роба и услуга (6+17+22+24+27+29+31)</t>
  </si>
  <si>
    <t xml:space="preserve">Расходи за бруто накнаде трошкова и осталих лич. примања запос. (3+4) </t>
  </si>
  <si>
    <t>Текући расходи (2+5)</t>
  </si>
  <si>
    <t>Расходи за бруто накнаде трошкова и осталих личних примања (8-11)</t>
  </si>
  <si>
    <t>Расходи за лична примања (4+9+15+17+21)</t>
  </si>
  <si>
    <t>Расходи за бруто накнаде трошкова и ост. личних примања запос.   (10-14)</t>
  </si>
  <si>
    <t>Расходи за накнаду плате запос. за вријеме боловања (18-20)</t>
  </si>
  <si>
    <t>Расходи за отпремнине и једнократне помоћи (22-24)</t>
  </si>
  <si>
    <t>Трансфери између различитих нивоа власти (60-63)</t>
  </si>
  <si>
    <t>Властити приходи буџетских корисника општина (48-50)</t>
  </si>
  <si>
    <t>Приходи од пружања јавних услуга (46+47)</t>
  </si>
  <si>
    <t>Накнаде по разним основама (32-44)</t>
  </si>
  <si>
    <t>Комуналне накнаде и таксе (29+30)</t>
  </si>
  <si>
    <t>Административне накнаде и таксе (26+27)</t>
  </si>
  <si>
    <t>Накнаде и таксе и приходи од пружања јавних услуга (25+28+31+45)</t>
  </si>
  <si>
    <t>НЕПОРЕСКИ ПРИХОДИ (21+24+51+53)</t>
  </si>
  <si>
    <t>А. БУЏЕТСКИ ПРИХОДИ  (2+20+56+59)</t>
  </si>
  <si>
    <t>Трансфери јединицама локалне самоуправе (60+63)</t>
  </si>
  <si>
    <t>Расходи за бруто накнаде трошкова и ост. личних примања запослених (73-77)</t>
  </si>
  <si>
    <t>Расходи за бруто плате (68-71)</t>
  </si>
  <si>
    <t>Инвест. одржавање, реконс. локалних путева</t>
  </si>
  <si>
    <t>Расходи за лична примања (4+9+15+16+20)</t>
  </si>
  <si>
    <t xml:space="preserve">Расходи за бруто накнаде трошкова и осталих личних примања запослених (10-14) </t>
  </si>
  <si>
    <t>412100</t>
  </si>
  <si>
    <t>Расходи за закуп зграда и грађевинских објеката</t>
  </si>
  <si>
    <t>412112</t>
  </si>
  <si>
    <t>Расходи за закуп пословних објеката</t>
  </si>
  <si>
    <t>Текући грантови организацијама и удружењима-Бусијански резонанс</t>
  </si>
  <si>
    <t>Текући грантови орг. и удр. -Удружење произвођача воћних ракија</t>
  </si>
  <si>
    <t>Текући грантови орг. и удружењима-СРД Рибник</t>
  </si>
  <si>
    <t>Издаци за изградњу локалних путева-саобраћајна сигнализација</t>
  </si>
  <si>
    <t>Капитални грантови из области образовања- суфинансирање пројеката основних школа</t>
  </si>
  <si>
    <t>Капитални грантови из области образовања- суф. пројеката ОШ</t>
  </si>
  <si>
    <t>Капитални грантови из области образовања- суф. пројеката СШЦ</t>
  </si>
  <si>
    <t>Капитални грантови из области образовања- суфинансирање пројеката СШЦ</t>
  </si>
  <si>
    <t>Остали непоменути расходи-заштита од ел. непогода накнада за кор пољ.земљишта</t>
  </si>
  <si>
    <t>Расходи за стручне услуге (28+29)</t>
  </si>
  <si>
    <t>Расходи по основу коришћења роба и услуга (25+27+30+32)</t>
  </si>
  <si>
    <t>Расходи по основу утрошка енергије (30+31)</t>
  </si>
  <si>
    <t>Расходи по основу утрошка енергије (29+30)</t>
  </si>
  <si>
    <t>Расходи за текуће одржавање (28+29)</t>
  </si>
  <si>
    <t>Расходи за режијски материјал (23+24)</t>
  </si>
  <si>
    <t>Расходи по основу утрошка комуникационих услуга (20+21)</t>
  </si>
  <si>
    <t>Расходи за накнаду плате зап. за вријеме боловања (15-17)</t>
  </si>
  <si>
    <t>Расходи за лична примања (3+7+12+14)</t>
  </si>
  <si>
    <t>Текући расходи (2+18)</t>
  </si>
  <si>
    <t>Расходи по основу утрошка енергије (93+94)</t>
  </si>
  <si>
    <t>Расходи за накнаду плате запослених за вријеме боловања (81-83)</t>
  </si>
  <si>
    <t>Расходи за лична примања (67+72+78+80+84)</t>
  </si>
  <si>
    <t>Текући грантови орг. и удруж.- Коло српских сестара "Блага Марија"</t>
  </si>
  <si>
    <t>Расходи за отпремнине и једнократне помоћи (85-87)</t>
  </si>
  <si>
    <t>Издаци за изградњу по Плану капиталних инвестиција</t>
  </si>
  <si>
    <t>511100*</t>
  </si>
  <si>
    <t>Буџет 2017.год.</t>
  </si>
  <si>
    <t>Извршење 30.09.17</t>
  </si>
  <si>
    <t>Процјена 31.12.17.</t>
  </si>
  <si>
    <t>Процјена 31.12.17</t>
  </si>
  <si>
    <t>Извршење 30.09.17.</t>
  </si>
  <si>
    <t xml:space="preserve">Текуће помоћи породици-популациона политика </t>
  </si>
  <si>
    <t>Текуће помоћи грађанима у натури</t>
  </si>
  <si>
    <t>Издаци за набавку моторних возила</t>
  </si>
  <si>
    <t>511311</t>
  </si>
  <si>
    <t>Остварење 30.09.17.год.</t>
  </si>
  <si>
    <t>Процјена 31.12.17.год.</t>
  </si>
  <si>
    <t xml:space="preserve">Остали непоменути расходи-средства за одржавање избора </t>
  </si>
  <si>
    <t>Трансфери јед. лок. Самоуправе Записници ПУРС-а</t>
  </si>
  <si>
    <t>412721</t>
  </si>
  <si>
    <t>Расходи за осигурање возила</t>
  </si>
  <si>
    <t>412938</t>
  </si>
  <si>
    <t>Расходи за бруто накнаде по Уговору о привременим пословима</t>
  </si>
  <si>
    <t>Субвенција за запошљавање-суфинансирање плата приправника</t>
  </si>
  <si>
    <t>Остали непоменути расходи-заштита од елем. непогода водне накнаде неутрошена намјенска средства</t>
  </si>
  <si>
    <t>Остали непоменути расходи-заштита од ел. непогода накнада за кор.пољ.земљишта неутрошена средства</t>
  </si>
  <si>
    <t>Субвенција за нова запошљавања</t>
  </si>
  <si>
    <t>Издаци за изградњу по Плану капиталних инвестиција-намјенска средства од шума*</t>
  </si>
  <si>
    <t>Издаци за изградњу Ватрогасног дома неутрошена средства заштита од пожара*</t>
  </si>
  <si>
    <t>Издаци за изградњу по Програму утрошка консеционих накнада неутрошена средства*</t>
  </si>
  <si>
    <t>Издаци за изградњу по Програму утрошка консеционих накнада намјенска средства</t>
  </si>
  <si>
    <t>511195</t>
  </si>
  <si>
    <t>Издаци за изградњу спомен обиљежја Црквено</t>
  </si>
  <si>
    <t xml:space="preserve">Издаци за изградњу јавне расвјете-неутрошена намјенска средства* </t>
  </si>
  <si>
    <t>511134*</t>
  </si>
  <si>
    <t>Израда Стратешких докумената општине</t>
  </si>
  <si>
    <t>Текући грантови организацијама и удружењима-Центар Твоја ријеч</t>
  </si>
  <si>
    <t>Текући грантови организацијама и удружењима-Одбор за помоћ Косову</t>
  </si>
  <si>
    <t>Текући грантови орг. и удружењима-Регионална туристичка организација</t>
  </si>
  <si>
    <t>Расходи за услуге дератизације</t>
  </si>
  <si>
    <t>Расходи за текуће одржавање централног гријања</t>
  </si>
  <si>
    <t>Текући грантови орг. и удружењима- КМФ Викторија</t>
  </si>
  <si>
    <t>511191</t>
  </si>
  <si>
    <t>Издаци за изградњу водовода Мањача</t>
  </si>
  <si>
    <t>Субвенције (171-176)</t>
  </si>
  <si>
    <t>Расходи финансирања и други финансијски трошкови (166-169)</t>
  </si>
  <si>
    <t xml:space="preserve">Остали непоменути расходи (139-164) </t>
  </si>
  <si>
    <t xml:space="preserve">Расходи за услуге одржавања јав површина и заш жив. средине (134-137) </t>
  </si>
  <si>
    <t>Расходи за стручне услуге (124-132)</t>
  </si>
  <si>
    <t xml:space="preserve">Расходи за текуће одржавање (115-120) </t>
  </si>
  <si>
    <t>Расходи за материјал за посебне намјене (112+113)</t>
  </si>
  <si>
    <t>Расходи за режијски материјал (107-110)</t>
  </si>
  <si>
    <t>Расходи за услуге превоза (104+105)</t>
  </si>
  <si>
    <t>Расходи за комуналне услуге (96+98)</t>
  </si>
  <si>
    <t>Расходи по основу утрошка енергије, ком.комун. и транс. услуга (92+95+99+103)</t>
  </si>
  <si>
    <t>Расходи по основу кориш. роба и услуга (89+91+106+111+114+121+123+133+138)</t>
  </si>
  <si>
    <t>Комунална такса за кор. простора на  јавним површинама или испред пословног простора у пословне сврхе</t>
  </si>
  <si>
    <t>Дознаке пружаоцима услуга социјалне заштите (168-170)</t>
  </si>
  <si>
    <t xml:space="preserve">Дознаке грађанима које се исплаћују из буџета општине (154-166) </t>
  </si>
  <si>
    <t>Дознаке на име соц. заштите које се исплаћују из буџета општине (153+167)</t>
  </si>
  <si>
    <t>Капитални грантови (146-151)</t>
  </si>
  <si>
    <t xml:space="preserve">Текући грантови непрофитним субјектима у земљи (115-144) </t>
  </si>
  <si>
    <t xml:space="preserve">Грантови (114+145) </t>
  </si>
  <si>
    <t xml:space="preserve">Субвенције (107-112) </t>
  </si>
  <si>
    <t>Расходи финансирања и други финансијски трошкови (102-105)</t>
  </si>
  <si>
    <t>Остали непоменути расходи (75-100)</t>
  </si>
  <si>
    <t>Расходи за услуге одржавања јавних површина и заштите жив. средине (70-73)</t>
  </si>
  <si>
    <t>Расходи за стручне услуге (60-68)</t>
  </si>
  <si>
    <t>Расходи за текуће одржавање (51-56)</t>
  </si>
  <si>
    <t>Расходи за материјал за посебне намјене (48+49)</t>
  </si>
  <si>
    <t xml:space="preserve">Расходи за режијски материјал (43-46) </t>
  </si>
  <si>
    <t xml:space="preserve">Расходи за услуге превоза (40+41) </t>
  </si>
  <si>
    <t>Расходи за комуникационе услуге (36-38)</t>
  </si>
  <si>
    <t xml:space="preserve">Расходи за комуналне услуге (32-34) </t>
  </si>
  <si>
    <t xml:space="preserve">Расходи по основу утрошка енергије, ком.комун. и транс. услуга (28+31+35+39) </t>
  </si>
  <si>
    <t xml:space="preserve">Расходи по основу коришћења роба и услуга (25+27+42+47+50+57+59+69+74) </t>
  </si>
  <si>
    <t xml:space="preserve">А.  Текући расходи (3+24+101+106+113+152+171) </t>
  </si>
  <si>
    <t xml:space="preserve">Расходи за стручне услуге (17-21) </t>
  </si>
  <si>
    <t>Расходи за текуће одржавање (12+13)</t>
  </si>
  <si>
    <t>Расходи по основу коришћења роба и услуга (5+8+11+14+16+22+26)</t>
  </si>
  <si>
    <t>Грантови (20)</t>
  </si>
  <si>
    <t>Уговорене услуге (11-18)</t>
  </si>
  <si>
    <t>Расходи по основу коришћења роба и услуга (5+8+10)</t>
  </si>
  <si>
    <t>Текући расходи (2+4+19)</t>
  </si>
  <si>
    <t>Капитални грантови (50-53)</t>
  </si>
  <si>
    <t>Грантови (49)</t>
  </si>
  <si>
    <t>Субвенције (45+47)</t>
  </si>
  <si>
    <t>Уговорене услуге (33-43)</t>
  </si>
  <si>
    <t>Текући расходи (2+24+44+48+54)</t>
  </si>
  <si>
    <t>Дознаке пружаоцима услуга социјалне заштите (47+48)</t>
  </si>
  <si>
    <t>Дознаке грађанима које се исплаћују из буџ. општине (41-45)</t>
  </si>
  <si>
    <t>Дознаке на име соц. заштите које се исплаћују из буџ. општине (40+46)</t>
  </si>
  <si>
    <t>Остали непоменути расходи (37-38)</t>
  </si>
  <si>
    <t>Расходи за режијски материјал (30+31)</t>
  </si>
  <si>
    <t>Расходи за комуникационе услуге    (26-28)</t>
  </si>
  <si>
    <t>Расходи за комуналне услуге (23+24)</t>
  </si>
  <si>
    <t>Расходи по основу утрошка енергије, ком, комуник.и тр. услуга (20+22+25)</t>
  </si>
  <si>
    <t>Расходи по основу коришћења роба и услуга (19+29+32+34+36)</t>
  </si>
  <si>
    <t>Текући расходи (2+18+39)</t>
  </si>
  <si>
    <t>Капитални грантови (62+63)</t>
  </si>
  <si>
    <t>Текући грантови непрофитним субјектима у земљи (32-60)</t>
  </si>
  <si>
    <t>Грантови (31+61)</t>
  </si>
  <si>
    <t xml:space="preserve">Расходи за стручне услуге </t>
  </si>
  <si>
    <t>Расходи за текуће одржавање (20-23)</t>
  </si>
  <si>
    <t>Расходи за режијски материјал         (17+18)</t>
  </si>
  <si>
    <t>Расходи за комуналне услуге (10+11)</t>
  </si>
  <si>
    <t>Расходи по основу утрошка енергије, ком, комуник.и транс. услуга (6+9+12)</t>
  </si>
  <si>
    <t>Расходи по основу коришћења роба и услуга (5+16+19+24+26)</t>
  </si>
  <si>
    <t>Текући расходи (2+4+30+64)</t>
  </si>
  <si>
    <t>Укупно потрошачка јединица (1+16)</t>
  </si>
  <si>
    <t>Остале уговорене услуге (11-15)</t>
  </si>
  <si>
    <t>Укупно потрошачка јединица (1+37)</t>
  </si>
  <si>
    <t>Остали непоменути расходи (32-36)</t>
  </si>
  <si>
    <t>Остали непоменути расходи (33-36)</t>
  </si>
  <si>
    <t>Расходи по основу коришћења роба и услуга (19+22+25+27+30+32)</t>
  </si>
  <si>
    <t>Текући грантови непрофитним субјектима у земљи (105-134)</t>
  </si>
  <si>
    <t>Грантови (104+135)</t>
  </si>
  <si>
    <t>Субвенције (97-102 )</t>
  </si>
  <si>
    <t>Расходи финансирања и други финансијски трошкови (92-95)</t>
  </si>
  <si>
    <t>Остали непоменути расходи (69-90)</t>
  </si>
  <si>
    <t>Расходи за услуге одрж. јавних површина и заш. жив. средине (64-67)</t>
  </si>
  <si>
    <t>Расходи за стручне услуге (54-62)</t>
  </si>
  <si>
    <t>Расходи за режијски материјал (42+43)</t>
  </si>
  <si>
    <t>Расходи за комуналне услуге (33+34)</t>
  </si>
  <si>
    <t>Расходи по основу утрошка енергије, ком, комуник и транс услуга (29+32+35+39)</t>
  </si>
  <si>
    <t>Расходи по основу коришћења роба и услуга (26+28+41+44+51+53+63+68)</t>
  </si>
  <si>
    <t>Издаци за изградњу по Плану капиталних инвестиција-неутрошена намјенска средства од шума*</t>
  </si>
  <si>
    <t>Текући грантови орг. и удружењима-Ватрогасно друштво Рибник</t>
  </si>
  <si>
    <t>Издаци за изградњу Трга и Спомен собе</t>
  </si>
  <si>
    <t>Укупно потрошачка јединица (1+75)</t>
  </si>
  <si>
    <t>Дознаке грађанима које се исплаћују из буџета општине (66-72)</t>
  </si>
  <si>
    <t>Дознаке на име соц. заштите које се исплаћују из буџета општине (65+73)</t>
  </si>
  <si>
    <t>Расходи за комуникационе услуге                      (36-38)</t>
  </si>
  <si>
    <t>Расходи за текуће одржавање   (45-50)</t>
  </si>
  <si>
    <t>Остали текући грантови у земљи  (136-141)</t>
  </si>
  <si>
    <t>Властити приходи буџетских корисника општина         (48-50)</t>
  </si>
  <si>
    <t>Расходи за комуникационе услуге  (100-102)</t>
  </si>
  <si>
    <t>Дознаке пружаоцима услуга социјалне заштите                  (232-234)</t>
  </si>
  <si>
    <t>Капитални грантови (211-216)</t>
  </si>
  <si>
    <t xml:space="preserve">Дознаке грађанима које се исплаћују из буџета општине (219-231) </t>
  </si>
  <si>
    <t>Дознаке на име соц. заштите које се исплаћују из буџета општине (218+232)</t>
  </si>
  <si>
    <t>Текући грантови непрофитним субјектима у земљи (179-209)</t>
  </si>
  <si>
    <t xml:space="preserve">Грантови (178+210) </t>
  </si>
  <si>
    <t>Дознаке грађанима које се исплаћују из буџета општине   (144-150)</t>
  </si>
  <si>
    <t>Дознаке на име социјалне заштите које се исплаћују из буџета општине (143+151)</t>
  </si>
  <si>
    <t>А.  Текући расходи (3+25+91+96+103+142+153)</t>
  </si>
  <si>
    <t>Табела 2.</t>
  </si>
  <si>
    <t>Функц. код</t>
  </si>
  <si>
    <t>ФУНКЦИЈА</t>
  </si>
  <si>
    <t>Текућа година</t>
  </si>
  <si>
    <t>Фонд 01</t>
  </si>
  <si>
    <t>Фонд 02</t>
  </si>
  <si>
    <t>Фонд 03</t>
  </si>
  <si>
    <t>Фонд 04</t>
  </si>
  <si>
    <t>Фонд 05</t>
  </si>
  <si>
    <t>ЗУ</t>
  </si>
  <si>
    <t>ИУ</t>
  </si>
  <si>
    <t>УКУПНО (1+2)</t>
  </si>
  <si>
    <t>1. Заједничке услуге</t>
  </si>
  <si>
    <t>2. Индивидуалне услуге</t>
  </si>
  <si>
    <t>7</t>
  </si>
  <si>
    <t>8</t>
  </si>
  <si>
    <t>9</t>
  </si>
  <si>
    <t>Претходна година</t>
  </si>
  <si>
    <t>УКУПНО</t>
  </si>
  <si>
    <t>УКУПНО    (3 + 4 + 5 + 6 + 7)</t>
  </si>
  <si>
    <t>Проценат (8/9 * 100)</t>
  </si>
  <si>
    <t>487000</t>
  </si>
  <si>
    <t>Трансфери између различитих нивоа власти</t>
  </si>
  <si>
    <t>Укупно потрошачка јединица (1+58)</t>
  </si>
  <si>
    <t>Издаци за набавку постројења и опреме (74+75)</t>
  </si>
  <si>
    <t>Издаци за изградњу објеката, саоб. и осталих објеката (60-70)</t>
  </si>
  <si>
    <t>Издаци за нефинансијску имовину (59+71+73+76+78)</t>
  </si>
  <si>
    <t>Издаци за отплату дугова (183-185)</t>
  </si>
  <si>
    <t>Набавка постројења и опреме (174-176)</t>
  </si>
  <si>
    <t xml:space="preserve">Издаци за изградњу и прибављање објеката (160-170) </t>
  </si>
  <si>
    <t>Издаци за произведену сталну имовину (159+171+173+177)</t>
  </si>
  <si>
    <t>Б.  Издаци за нефинансијску имовину (158+179)</t>
  </si>
  <si>
    <t>II  Расходи по економским категоријама (2+155+181+186)</t>
  </si>
  <si>
    <t xml:space="preserve">Издаци за отплату главнице примљених зајмова у земљи (280-282) </t>
  </si>
  <si>
    <t xml:space="preserve">Издаци за набавку постројења и опреме       (261-264)  </t>
  </si>
  <si>
    <t>Набавка грађевинских објеката (247-257)</t>
  </si>
  <si>
    <t>I  Примици за нефинансијску имовину (243+244)</t>
  </si>
  <si>
    <t xml:space="preserve">II  Издаци за нефинансијску имовину                (246+258+260+265+267) </t>
  </si>
  <si>
    <t>А.  Текући расходи (66+88+165+170+177+217+235+237)</t>
  </si>
  <si>
    <t>Б. БУЏЕТСКИ РАСХОДИ (65+239)</t>
  </si>
  <si>
    <t>УКУПНИ БУЏЕТСКИ РАСХОДИ И ИЗДАЦИ ЗА НЕФИНАНСИЈСКУ ИМОВИНУ (1+176)</t>
  </si>
  <si>
    <t xml:space="preserve">Издаци за набавку постројења и опреме    (192-195)  </t>
  </si>
  <si>
    <t>Набавка грађевинских објеката (178-188)</t>
  </si>
  <si>
    <t>ИЗДАЦИ ЗА НЕФИНАНСИЈСКУ ИМОВИНУ           (177+189+191+196+198)</t>
  </si>
  <si>
    <t>Б. БУЏЕТСКИ РАСХОДИ (2+175)</t>
  </si>
  <si>
    <t xml:space="preserve"> Б У Џ Е Т  О П Ш Т И Н Е   Р И Б Н И К    З А    2 0 1 8. Г О Д И Н У</t>
  </si>
  <si>
    <t>Буџет  2018.год.</t>
  </si>
  <si>
    <t>Б У Џ Е Т  О П Ш Т И Н Е   Р И Б Н И К    З А    2 0 1 8. Г О Д И Н У</t>
  </si>
  <si>
    <t>БУЏЕТ ОПШТИНЕ РИБНИК ЗА 2018. ГОДИНУ</t>
  </si>
  <si>
    <t>Буџет       2018. год.</t>
  </si>
  <si>
    <t>Б У Џ Е Т   О П Ш Т И Н Е    Р И Б Н И К    З А    2 0 1 8.  Г О Д И Н У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</si>
</sst>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(* #,##0.00_);_(* \(#,##0.00\);_(* \-??_);_(@_)"/>
    <numFmt numFmtId="173" formatCode="#,##0.0000"/>
    <numFmt numFmtId="174" formatCode="#,##0.00000000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5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4" fontId="18" fillId="0" borderId="10" xfId="42" applyNumberFormat="1" applyFont="1" applyFill="1" applyBorder="1" applyAlignment="1" applyProtection="1">
      <alignment vertical="center"/>
      <protection/>
    </xf>
    <xf numFmtId="1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" fontId="20" fillId="0" borderId="10" xfId="42" applyNumberFormat="1" applyFont="1" applyFill="1" applyBorder="1" applyAlignment="1" applyProtection="1">
      <alignment vertical="center"/>
      <protection/>
    </xf>
    <xf numFmtId="4" fontId="20" fillId="0" borderId="10" xfId="0" applyNumberFormat="1" applyFont="1" applyBorder="1" applyAlignment="1">
      <alignment vertical="center"/>
    </xf>
    <xf numFmtId="1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4" fontId="19" fillId="0" borderId="10" xfId="42" applyNumberFormat="1" applyFont="1" applyFill="1" applyBorder="1" applyAlignment="1" applyProtection="1">
      <alignment vertical="center"/>
      <protection/>
    </xf>
    <xf numFmtId="4" fontId="20" fillId="0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" fontId="20" fillId="0" borderId="10" xfId="42" applyNumberFormat="1" applyFont="1" applyFill="1" applyBorder="1" applyAlignment="1" applyProtection="1">
      <alignment vertical="center" wrapText="1"/>
      <protection/>
    </xf>
    <xf numFmtId="4" fontId="20" fillId="0" borderId="10" xfId="0" applyNumberFormat="1" applyFont="1" applyBorder="1" applyAlignment="1">
      <alignment vertical="center" wrapText="1"/>
    </xf>
    <xf numFmtId="1" fontId="2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1" fontId="20" fillId="0" borderId="11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/>
    </xf>
    <xf numFmtId="1" fontId="18" fillId="0" borderId="11" xfId="0" applyNumberFormat="1" applyFont="1" applyFill="1" applyBorder="1" applyAlignment="1">
      <alignment vertical="center"/>
    </xf>
    <xf numFmtId="1" fontId="18" fillId="0" borderId="1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" fontId="20" fillId="0" borderId="11" xfId="0" applyNumberFormat="1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vertical="center"/>
    </xf>
    <xf numFmtId="0" fontId="18" fillId="0" borderId="0" xfId="0" applyFont="1" applyFill="1" applyAlignment="1">
      <alignment/>
    </xf>
    <xf numFmtId="3" fontId="18" fillId="0" borderId="10" xfId="57" applyNumberFormat="1" applyFont="1" applyFill="1" applyBorder="1" applyAlignment="1" applyProtection="1">
      <alignment horizontal="right" vertical="center"/>
      <protection/>
    </xf>
    <xf numFmtId="4" fontId="20" fillId="0" borderId="10" xfId="42" applyNumberFormat="1" applyFont="1" applyFill="1" applyBorder="1" applyAlignment="1" applyProtection="1">
      <alignment horizontal="right" vertical="center"/>
      <protection/>
    </xf>
    <xf numFmtId="3" fontId="20" fillId="0" borderId="10" xfId="57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1" fontId="20" fillId="0" borderId="11" xfId="0" applyNumberFormat="1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1" fontId="19" fillId="0" borderId="10" xfId="0" applyNumberFormat="1" applyFont="1" applyBorder="1" applyAlignment="1">
      <alignment vertical="center"/>
    </xf>
    <xf numFmtId="1" fontId="19" fillId="0" borderId="11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" fontId="19" fillId="0" borderId="10" xfId="42" applyNumberFormat="1" applyFont="1" applyFill="1" applyBorder="1" applyAlignment="1" applyProtection="1">
      <alignment vertical="center"/>
      <protection/>
    </xf>
    <xf numFmtId="1" fontId="19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" fontId="19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" fontId="20" fillId="0" borderId="0" xfId="42" applyNumberFormat="1" applyFont="1" applyFill="1" applyBorder="1" applyAlignment="1" applyProtection="1">
      <alignment vertical="center"/>
      <protection/>
    </xf>
    <xf numFmtId="4" fontId="20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18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3" fontId="18" fillId="0" borderId="0" xfId="57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vertical="center"/>
    </xf>
    <xf numFmtId="1" fontId="20" fillId="0" borderId="0" xfId="0" applyNumberFormat="1" applyFont="1" applyBorder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/>
    </xf>
    <xf numFmtId="1" fontId="20" fillId="0" borderId="0" xfId="0" applyNumberFormat="1" applyFont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" fontId="20" fillId="0" borderId="11" xfId="42" applyNumberFormat="1" applyFont="1" applyFill="1" applyBorder="1" applyAlignment="1" applyProtection="1">
      <alignment vertical="center"/>
      <protection/>
    </xf>
    <xf numFmtId="49" fontId="20" fillId="0" borderId="13" xfId="0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1" fontId="28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1" fontId="20" fillId="0" borderId="14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172" fontId="20" fillId="0" borderId="0" xfId="42" applyFont="1" applyFill="1" applyBorder="1" applyAlignment="1" applyProtection="1">
      <alignment vertical="center"/>
      <protection/>
    </xf>
    <xf numFmtId="172" fontId="20" fillId="0" borderId="0" xfId="42" applyFont="1" applyFill="1" applyBorder="1" applyAlignment="1" applyProtection="1">
      <alignment/>
      <protection/>
    </xf>
    <xf numFmtId="4" fontId="19" fillId="0" borderId="11" xfId="42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15" xfId="0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vertical="center" wrapText="1"/>
    </xf>
    <xf numFmtId="4" fontId="18" fillId="0" borderId="14" xfId="42" applyNumberFormat="1" applyFont="1" applyFill="1" applyBorder="1" applyAlignment="1" applyProtection="1">
      <alignment vertical="center"/>
      <protection/>
    </xf>
    <xf numFmtId="3" fontId="19" fillId="0" borderId="10" xfId="57" applyNumberFormat="1" applyFont="1" applyFill="1" applyBorder="1" applyAlignment="1" applyProtection="1">
      <alignment vertical="center"/>
      <protection/>
    </xf>
    <xf numFmtId="4" fontId="18" fillId="0" borderId="16" xfId="42" applyNumberFormat="1" applyFont="1" applyFill="1" applyBorder="1" applyAlignment="1" applyProtection="1">
      <alignment vertical="center"/>
      <protection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vertical="center" wrapText="1"/>
    </xf>
    <xf numFmtId="4" fontId="19" fillId="0" borderId="10" xfId="42" applyNumberFormat="1" applyFont="1" applyFill="1" applyBorder="1" applyAlignment="1" applyProtection="1">
      <alignment vertical="center" wrapText="1"/>
      <protection/>
    </xf>
    <xf numFmtId="3" fontId="19" fillId="0" borderId="10" xfId="57" applyNumberFormat="1" applyFont="1" applyFill="1" applyBorder="1" applyAlignment="1" applyProtection="1">
      <alignment vertical="center" wrapText="1"/>
      <protection/>
    </xf>
    <xf numFmtId="1" fontId="20" fillId="0" borderId="10" xfId="0" applyNumberFormat="1" applyFont="1" applyBorder="1" applyAlignment="1">
      <alignment horizontal="center" vertical="center" wrapText="1"/>
    </xf>
    <xf numFmtId="4" fontId="20" fillId="0" borderId="11" xfId="42" applyNumberFormat="1" applyFont="1" applyFill="1" applyBorder="1" applyAlignment="1" applyProtection="1">
      <alignment vertical="center" wrapText="1"/>
      <protection/>
    </xf>
    <xf numFmtId="3" fontId="20" fillId="0" borderId="10" xfId="57" applyNumberFormat="1" applyFont="1" applyFill="1" applyBorder="1" applyAlignment="1" applyProtection="1">
      <alignment vertical="center" wrapText="1"/>
      <protection/>
    </xf>
    <xf numFmtId="4" fontId="19" fillId="0" borderId="10" xfId="0" applyNumberFormat="1" applyFont="1" applyBorder="1" applyAlignment="1">
      <alignment vertical="center"/>
    </xf>
    <xf numFmtId="3" fontId="19" fillId="0" borderId="10" xfId="57" applyNumberFormat="1" applyFont="1" applyFill="1" applyBorder="1" applyAlignment="1" applyProtection="1">
      <alignment vertical="center"/>
      <protection/>
    </xf>
    <xf numFmtId="3" fontId="20" fillId="0" borderId="10" xfId="57" applyNumberFormat="1" applyFont="1" applyFill="1" applyBorder="1" applyAlignment="1" applyProtection="1">
      <alignment vertical="center"/>
      <protection/>
    </xf>
    <xf numFmtId="10" fontId="0" fillId="0" borderId="0" xfId="0" applyNumberFormat="1" applyFont="1" applyAlignment="1">
      <alignment vertical="center"/>
    </xf>
    <xf numFmtId="172" fontId="0" fillId="0" borderId="0" xfId="42" applyFont="1" applyFill="1" applyBorder="1" applyAlignment="1" applyProtection="1">
      <alignment/>
      <protection/>
    </xf>
    <xf numFmtId="10" fontId="20" fillId="0" borderId="0" xfId="57" applyNumberFormat="1" applyFont="1" applyFill="1" applyBorder="1" applyAlignment="1" applyProtection="1">
      <alignment/>
      <protection/>
    </xf>
    <xf numFmtId="10" fontId="20" fillId="0" borderId="0" xfId="0" applyNumberFormat="1" applyFont="1" applyAlignment="1">
      <alignment/>
    </xf>
    <xf numFmtId="3" fontId="19" fillId="0" borderId="10" xfId="57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3" fontId="19" fillId="0" borderId="13" xfId="57" applyNumberFormat="1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>
      <alignment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1" fontId="20" fillId="0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1" fontId="20" fillId="0" borderId="1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4" fontId="21" fillId="0" borderId="10" xfId="0" applyNumberFormat="1" applyFont="1" applyBorder="1" applyAlignment="1">
      <alignment vertical="center"/>
    </xf>
    <xf numFmtId="4" fontId="20" fillId="0" borderId="0" xfId="0" applyNumberFormat="1" applyFont="1" applyAlignment="1">
      <alignment/>
    </xf>
    <xf numFmtId="1" fontId="19" fillId="0" borderId="10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27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/>
    </xf>
    <xf numFmtId="3" fontId="20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3" fontId="18" fillId="0" borderId="10" xfId="42" applyNumberFormat="1" applyFont="1" applyFill="1" applyBorder="1" applyAlignment="1" applyProtection="1">
      <alignment vertical="center"/>
      <protection/>
    </xf>
    <xf numFmtId="3" fontId="20" fillId="15" borderId="10" xfId="42" applyNumberFormat="1" applyFont="1" applyFill="1" applyBorder="1" applyAlignment="1" applyProtection="1">
      <alignment vertical="center"/>
      <protection/>
    </xf>
    <xf numFmtId="3" fontId="20" fillId="0" borderId="10" xfId="42" applyNumberFormat="1" applyFont="1" applyFill="1" applyBorder="1" applyAlignment="1" applyProtection="1">
      <alignment vertical="center"/>
      <protection/>
    </xf>
    <xf numFmtId="3" fontId="20" fillId="0" borderId="11" xfId="42" applyNumberFormat="1" applyFont="1" applyFill="1" applyBorder="1" applyAlignment="1" applyProtection="1">
      <alignment vertical="center"/>
      <protection/>
    </xf>
    <xf numFmtId="3" fontId="18" fillId="15" borderId="10" xfId="42" applyNumberFormat="1" applyFont="1" applyFill="1" applyBorder="1" applyAlignment="1" applyProtection="1">
      <alignment vertical="center"/>
      <protection/>
    </xf>
    <xf numFmtId="3" fontId="20" fillId="0" borderId="13" xfId="42" applyNumberFormat="1" applyFont="1" applyFill="1" applyBorder="1" applyAlignment="1" applyProtection="1">
      <alignment vertical="center"/>
      <protection/>
    </xf>
    <xf numFmtId="3" fontId="20" fillId="0" borderId="17" xfId="42" applyNumberFormat="1" applyFont="1" applyFill="1" applyBorder="1" applyAlignment="1" applyProtection="1">
      <alignment vertical="center"/>
      <protection/>
    </xf>
    <xf numFmtId="3" fontId="20" fillId="15" borderId="11" xfId="42" applyNumberFormat="1" applyFont="1" applyFill="1" applyBorder="1" applyAlignment="1" applyProtection="1">
      <alignment vertical="center"/>
      <protection/>
    </xf>
    <xf numFmtId="3" fontId="20" fillId="0" borderId="10" xfId="0" applyNumberFormat="1" applyFont="1" applyFill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0" fillId="0" borderId="10" xfId="42" applyNumberFormat="1" applyFont="1" applyFill="1" applyBorder="1" applyAlignment="1" applyProtection="1">
      <alignment vertical="center"/>
      <protection/>
    </xf>
    <xf numFmtId="3" fontId="21" fillId="0" borderId="10" xfId="42" applyNumberFormat="1" applyFont="1" applyFill="1" applyBorder="1" applyAlignment="1" applyProtection="1">
      <alignment vertical="center"/>
      <protection/>
    </xf>
    <xf numFmtId="3" fontId="20" fillId="0" borderId="10" xfId="42" applyNumberFormat="1" applyFont="1" applyFill="1" applyBorder="1" applyAlignment="1" applyProtection="1">
      <alignment vertical="center"/>
      <protection/>
    </xf>
    <xf numFmtId="3" fontId="19" fillId="0" borderId="10" xfId="42" applyNumberFormat="1" applyFont="1" applyFill="1" applyBorder="1" applyAlignment="1" applyProtection="1">
      <alignment vertical="center"/>
      <protection/>
    </xf>
    <xf numFmtId="3" fontId="28" fillId="0" borderId="10" xfId="42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left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0" xfId="42" applyNumberFormat="1" applyFont="1" applyFill="1" applyBorder="1" applyAlignment="1" applyProtection="1">
      <alignment horizontal="right" vertical="center"/>
      <protection/>
    </xf>
    <xf numFmtId="3" fontId="18" fillId="0" borderId="11" xfId="42" applyNumberFormat="1" applyFont="1" applyFill="1" applyBorder="1" applyAlignment="1" applyProtection="1">
      <alignment vertical="center"/>
      <protection/>
    </xf>
    <xf numFmtId="3" fontId="20" fillId="0" borderId="14" xfId="42" applyNumberFormat="1" applyFont="1" applyFill="1" applyBorder="1" applyAlignment="1" applyProtection="1">
      <alignment vertical="center"/>
      <protection/>
    </xf>
    <xf numFmtId="3" fontId="20" fillId="0" borderId="16" xfId="42" applyNumberFormat="1" applyFont="1" applyFill="1" applyBorder="1" applyAlignment="1" applyProtection="1">
      <alignment vertical="center"/>
      <protection/>
    </xf>
    <xf numFmtId="3" fontId="0" fillId="0" borderId="11" xfId="42" applyNumberFormat="1" applyFont="1" applyFill="1" applyBorder="1" applyAlignment="1" applyProtection="1">
      <alignment vertical="center"/>
      <protection/>
    </xf>
    <xf numFmtId="3" fontId="19" fillId="0" borderId="10" xfId="42" applyNumberFormat="1" applyFont="1" applyFill="1" applyBorder="1" applyAlignment="1" applyProtection="1">
      <alignment vertical="center"/>
      <protection/>
    </xf>
    <xf numFmtId="3" fontId="20" fillId="0" borderId="11" xfId="42" applyNumberFormat="1" applyFont="1" applyFill="1" applyBorder="1" applyAlignment="1" applyProtection="1">
      <alignment vertical="center"/>
      <protection/>
    </xf>
    <xf numFmtId="3" fontId="20" fillId="15" borderId="14" xfId="42" applyNumberFormat="1" applyFont="1" applyFill="1" applyBorder="1" applyAlignment="1" applyProtection="1">
      <alignment vertical="center"/>
      <protection/>
    </xf>
    <xf numFmtId="3" fontId="20" fillId="15" borderId="16" xfId="42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/>
    </xf>
    <xf numFmtId="3" fontId="18" fillId="0" borderId="10" xfId="42" applyNumberFormat="1" applyFont="1" applyFill="1" applyBorder="1" applyAlignment="1" applyProtection="1">
      <alignment vertical="center"/>
      <protection/>
    </xf>
    <xf numFmtId="3" fontId="18" fillId="0" borderId="10" xfId="0" applyNumberFormat="1" applyFont="1" applyFill="1" applyBorder="1" applyAlignment="1">
      <alignment vertical="center"/>
    </xf>
    <xf numFmtId="3" fontId="22" fillId="0" borderId="10" xfId="42" applyNumberFormat="1" applyFont="1" applyFill="1" applyBorder="1" applyAlignment="1" applyProtection="1">
      <alignment vertical="center"/>
      <protection/>
    </xf>
    <xf numFmtId="3" fontId="20" fillId="0" borderId="10" xfId="0" applyNumberFormat="1" applyFont="1" applyBorder="1" applyAlignment="1">
      <alignment vertical="center" wrapText="1"/>
    </xf>
    <xf numFmtId="3" fontId="20" fillId="0" borderId="10" xfId="42" applyNumberFormat="1" applyFont="1" applyFill="1" applyBorder="1" applyAlignment="1" applyProtection="1">
      <alignment vertical="center" wrapText="1"/>
      <protection/>
    </xf>
    <xf numFmtId="3" fontId="18" fillId="0" borderId="1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8" fillId="0" borderId="10" xfId="42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0" xfId="42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Alignment="1">
      <alignment horizontal="left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 horizontal="left"/>
    </xf>
    <xf numFmtId="3" fontId="27" fillId="0" borderId="0" xfId="0" applyNumberFormat="1" applyFont="1" applyAlignment="1">
      <alignment horizontal="left"/>
    </xf>
    <xf numFmtId="3" fontId="19" fillId="0" borderId="11" xfId="42" applyNumberFormat="1" applyFont="1" applyFill="1" applyBorder="1" applyAlignment="1" applyProtection="1">
      <alignment vertical="center"/>
      <protection/>
    </xf>
    <xf numFmtId="3" fontId="29" fillId="0" borderId="0" xfId="0" applyNumberFormat="1" applyFont="1" applyAlignment="1">
      <alignment/>
    </xf>
    <xf numFmtId="3" fontId="19" fillId="0" borderId="10" xfId="42" applyNumberFormat="1" applyFont="1" applyFill="1" applyBorder="1" applyAlignment="1" applyProtection="1">
      <alignment horizontal="right" vertical="center"/>
      <protection/>
    </xf>
    <xf numFmtId="3" fontId="19" fillId="0" borderId="10" xfId="42" applyNumberFormat="1" applyFont="1" applyFill="1" applyBorder="1" applyAlignment="1" applyProtection="1">
      <alignment horizontal="right" vertical="center"/>
      <protection/>
    </xf>
    <xf numFmtId="3" fontId="20" fillId="0" borderId="11" xfId="42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4" xfId="42" applyNumberFormat="1" applyFont="1" applyFill="1" applyBorder="1" applyAlignment="1" applyProtection="1">
      <alignment horizontal="right" vertical="center"/>
      <protection/>
    </xf>
    <xf numFmtId="3" fontId="0" fillId="0" borderId="14" xfId="42" applyNumberFormat="1" applyFont="1" applyFill="1" applyBorder="1" applyAlignment="1" applyProtection="1">
      <alignment horizontal="right" vertical="center"/>
      <protection/>
    </xf>
    <xf numFmtId="3" fontId="18" fillId="0" borderId="14" xfId="42" applyNumberFormat="1" applyFont="1" applyFill="1" applyBorder="1" applyAlignment="1" applyProtection="1">
      <alignment vertical="center"/>
      <protection/>
    </xf>
    <xf numFmtId="3" fontId="18" fillId="0" borderId="13" xfId="42" applyNumberFormat="1" applyFont="1" applyFill="1" applyBorder="1" applyAlignment="1" applyProtection="1">
      <alignment horizontal="right" vertical="center"/>
      <protection/>
    </xf>
    <xf numFmtId="3" fontId="0" fillId="0" borderId="10" xfId="42" applyNumberFormat="1" applyFont="1" applyFill="1" applyBorder="1" applyAlignment="1" applyProtection="1">
      <alignment horizontal="right" vertical="center"/>
      <protection/>
    </xf>
    <xf numFmtId="3" fontId="20" fillId="0" borderId="0" xfId="42" applyNumberFormat="1" applyFont="1" applyFill="1" applyBorder="1" applyAlignment="1" applyProtection="1">
      <alignment/>
      <protection/>
    </xf>
    <xf numFmtId="3" fontId="19" fillId="0" borderId="0" xfId="0" applyNumberFormat="1" applyFont="1" applyBorder="1" applyAlignment="1">
      <alignment/>
    </xf>
    <xf numFmtId="3" fontId="20" fillId="15" borderId="10" xfId="0" applyNumberFormat="1" applyFont="1" applyFill="1" applyBorder="1" applyAlignment="1">
      <alignment vertical="center"/>
    </xf>
    <xf numFmtId="3" fontId="19" fillId="15" borderId="10" xfId="0" applyNumberFormat="1" applyFont="1" applyFill="1" applyBorder="1" applyAlignment="1">
      <alignment vertical="center"/>
    </xf>
    <xf numFmtId="3" fontId="0" fillId="0" borderId="0" xfId="42" applyNumberFormat="1" applyFont="1" applyFill="1" applyBorder="1" applyAlignment="1" applyProtection="1">
      <alignment/>
      <protection/>
    </xf>
    <xf numFmtId="3" fontId="18" fillId="0" borderId="0" xfId="42" applyNumberFormat="1" applyFont="1" applyFill="1" applyBorder="1" applyAlignment="1" applyProtection="1">
      <alignment/>
      <protection/>
    </xf>
    <xf numFmtId="4" fontId="20" fillId="0" borderId="14" xfId="42" applyNumberFormat="1" applyFont="1" applyFill="1" applyBorder="1" applyAlignment="1" applyProtection="1">
      <alignment horizontal="right" vertical="center"/>
      <protection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3" fontId="20" fillId="0" borderId="13" xfId="42" applyNumberFormat="1" applyFont="1" applyFill="1" applyBorder="1" applyAlignment="1" applyProtection="1">
      <alignment horizontal="right" vertical="center"/>
      <protection/>
    </xf>
    <xf numFmtId="3" fontId="20" fillId="0" borderId="13" xfId="57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22" fillId="0" borderId="10" xfId="42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" fontId="20" fillId="0" borderId="19" xfId="42" applyNumberFormat="1" applyFont="1" applyFill="1" applyBorder="1" applyAlignment="1" applyProtection="1">
      <alignment vertical="center"/>
      <protection/>
    </xf>
    <xf numFmtId="1" fontId="20" fillId="0" borderId="19" xfId="0" applyNumberFormat="1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Fill="1" applyBorder="1" applyAlignment="1">
      <alignment vertical="center" wrapText="1"/>
    </xf>
    <xf numFmtId="3" fontId="18" fillId="0" borderId="19" xfId="42" applyNumberFormat="1" applyFont="1" applyFill="1" applyBorder="1" applyAlignment="1" applyProtection="1">
      <alignment vertical="center"/>
      <protection/>
    </xf>
    <xf numFmtId="1" fontId="18" fillId="0" borderId="19" xfId="0" applyNumberFormat="1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3" fontId="20" fillId="0" borderId="19" xfId="0" applyNumberFormat="1" applyFont="1" applyFill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3" fontId="19" fillId="0" borderId="19" xfId="42" applyNumberFormat="1" applyFont="1" applyFill="1" applyBorder="1" applyAlignment="1" applyProtection="1">
      <alignment vertical="center"/>
      <protection/>
    </xf>
    <xf numFmtId="1" fontId="19" fillId="0" borderId="19" xfId="0" applyNumberFormat="1" applyFont="1" applyBorder="1" applyAlignment="1">
      <alignment vertical="center"/>
    </xf>
    <xf numFmtId="3" fontId="20" fillId="0" borderId="13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1" fontId="22" fillId="0" borderId="1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4" fontId="19" fillId="0" borderId="10" xfId="0" applyNumberFormat="1" applyFont="1" applyFill="1" applyBorder="1" applyAlignment="1">
      <alignment vertical="center"/>
    </xf>
    <xf numFmtId="1" fontId="20" fillId="0" borderId="11" xfId="0" applyNumberFormat="1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2" fontId="31" fillId="0" borderId="19" xfId="0" applyNumberFormat="1" applyFont="1" applyBorder="1" applyAlignment="1">
      <alignment vertical="center" wrapText="1"/>
    </xf>
    <xf numFmtId="2" fontId="31" fillId="0" borderId="19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7" fillId="0" borderId="19" xfId="0" applyFont="1" applyBorder="1" applyAlignment="1">
      <alignment vertical="center" wrapText="1"/>
    </xf>
    <xf numFmtId="2" fontId="27" fillId="0" borderId="19" xfId="0" applyNumberFormat="1" applyFont="1" applyBorder="1" applyAlignment="1">
      <alignment vertical="center" wrapText="1"/>
    </xf>
    <xf numFmtId="2" fontId="27" fillId="0" borderId="1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2" fontId="0" fillId="0" borderId="0" xfId="0" applyNumberFormat="1" applyFont="1" applyAlignment="1">
      <alignment horizontal="center" vertical="center" wrapText="1"/>
    </xf>
    <xf numFmtId="1" fontId="31" fillId="0" borderId="19" xfId="0" applyNumberFormat="1" applyFont="1" applyBorder="1" applyAlignment="1">
      <alignment horizontal="center" vertical="center" wrapText="1"/>
    </xf>
    <xf numFmtId="1" fontId="27" fillId="0" borderId="19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 wrapText="1"/>
    </xf>
    <xf numFmtId="4" fontId="27" fillId="0" borderId="23" xfId="0" applyNumberFormat="1" applyFont="1" applyBorder="1" applyAlignment="1">
      <alignment horizontal="center" vertical="center"/>
    </xf>
    <xf numFmtId="4" fontId="27" fillId="0" borderId="24" xfId="0" applyNumberFormat="1" applyFont="1" applyBorder="1" applyAlignment="1">
      <alignment horizontal="center" vertical="center"/>
    </xf>
    <xf numFmtId="4" fontId="27" fillId="0" borderId="25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43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5.28125" style="125" customWidth="1"/>
    <col min="2" max="2" width="6.8515625" style="1" customWidth="1"/>
    <col min="3" max="3" width="45.140625" style="2" customWidth="1"/>
    <col min="4" max="7" width="10.8515625" style="226" customWidth="1"/>
    <col min="8" max="9" width="6.421875" style="203" customWidth="1"/>
  </cols>
  <sheetData>
    <row r="1" spans="1:9" s="5" customFormat="1" ht="21" customHeight="1">
      <c r="A1" s="333" t="s">
        <v>802</v>
      </c>
      <c r="B1" s="333"/>
      <c r="C1" s="333"/>
      <c r="D1" s="333"/>
      <c r="E1" s="333"/>
      <c r="F1" s="333"/>
      <c r="G1" s="333"/>
      <c r="H1" s="333"/>
      <c r="I1" s="333"/>
    </row>
    <row r="2" spans="1:9" s="5" customFormat="1" ht="21" customHeight="1">
      <c r="A2" s="334" t="s">
        <v>0</v>
      </c>
      <c r="B2" s="334"/>
      <c r="C2" s="334"/>
      <c r="D2" s="334"/>
      <c r="E2" s="334"/>
      <c r="F2" s="334"/>
      <c r="G2" s="334"/>
      <c r="H2" s="334"/>
      <c r="I2" s="334"/>
    </row>
    <row r="3" spans="1:9" ht="12.75" customHeight="1">
      <c r="A3" s="335" t="s">
        <v>1</v>
      </c>
      <c r="B3" s="336" t="s">
        <v>2</v>
      </c>
      <c r="C3" s="337" t="s">
        <v>3</v>
      </c>
      <c r="D3" s="338" t="s">
        <v>617</v>
      </c>
      <c r="E3" s="338" t="s">
        <v>621</v>
      </c>
      <c r="F3" s="338" t="s">
        <v>619</v>
      </c>
      <c r="G3" s="338" t="s">
        <v>803</v>
      </c>
      <c r="H3" s="202" t="s">
        <v>4</v>
      </c>
      <c r="I3" s="202" t="s">
        <v>4</v>
      </c>
    </row>
    <row r="4" spans="1:9" ht="12.75">
      <c r="A4" s="335"/>
      <c r="B4" s="336"/>
      <c r="C4" s="337"/>
      <c r="D4" s="338"/>
      <c r="E4" s="338"/>
      <c r="F4" s="338"/>
      <c r="G4" s="338"/>
      <c r="H4" s="332" t="s">
        <v>489</v>
      </c>
      <c r="I4" s="332" t="s">
        <v>485</v>
      </c>
    </row>
    <row r="5" spans="1:9" ht="12.75">
      <c r="A5" s="335"/>
      <c r="B5" s="336"/>
      <c r="C5" s="337"/>
      <c r="D5" s="338"/>
      <c r="E5" s="338"/>
      <c r="F5" s="338"/>
      <c r="G5" s="338"/>
      <c r="H5" s="332"/>
      <c r="I5" s="332"/>
    </row>
    <row r="6" spans="1:9" s="11" customFormat="1" ht="19.5" customHeight="1">
      <c r="A6" s="335"/>
      <c r="B6" s="9">
        <v>1</v>
      </c>
      <c r="C6" s="9">
        <v>2</v>
      </c>
      <c r="D6" s="209">
        <v>4</v>
      </c>
      <c r="E6" s="209">
        <v>5</v>
      </c>
      <c r="F6" s="209">
        <v>6</v>
      </c>
      <c r="G6" s="209">
        <v>7</v>
      </c>
      <c r="H6" s="10">
        <v>8</v>
      </c>
      <c r="I6" s="10">
        <v>9</v>
      </c>
    </row>
    <row r="7" spans="1:9" ht="25.5" customHeight="1">
      <c r="A7" s="9">
        <v>1</v>
      </c>
      <c r="B7" s="12"/>
      <c r="C7" s="13" t="s">
        <v>580</v>
      </c>
      <c r="D7" s="210">
        <f>D8+D34+D77+D81</f>
        <v>3858875</v>
      </c>
      <c r="E7" s="210">
        <f>E8+E34+E77+E81</f>
        <v>3621841</v>
      </c>
      <c r="F7" s="210">
        <f>F8+F34+F77+F81</f>
        <v>4619300</v>
      </c>
      <c r="G7" s="210">
        <f>G8+G34+G77+G81</f>
        <v>3964920</v>
      </c>
      <c r="H7" s="17">
        <f>G7/D7*100</f>
        <v>102.74808072300866</v>
      </c>
      <c r="I7" s="17">
        <f>G7/F7*100</f>
        <v>85.83378433961856</v>
      </c>
    </row>
    <row r="8" spans="1:9" ht="25.5" customHeight="1">
      <c r="A8" s="9">
        <v>2</v>
      </c>
      <c r="B8" s="6">
        <v>710000</v>
      </c>
      <c r="C8" s="15" t="s">
        <v>468</v>
      </c>
      <c r="D8" s="211">
        <f>D10+D13+D18+D23+D26+D29+D32</f>
        <v>2272500</v>
      </c>
      <c r="E8" s="211">
        <f>E10+E13+E18+E23+E26+E29+E32</f>
        <v>1748435</v>
      </c>
      <c r="F8" s="211">
        <f>F10+F13+F18+F23+F26+F29+F32</f>
        <v>2333670</v>
      </c>
      <c r="G8" s="211">
        <f>G10+G13+G18+G23+G26+G29+G32</f>
        <v>2328150</v>
      </c>
      <c r="H8" s="17">
        <f>G8/D8*100</f>
        <v>102.44884488448844</v>
      </c>
      <c r="I8" s="17">
        <f>G8/F8*100</f>
        <v>99.7634627003818</v>
      </c>
    </row>
    <row r="9" spans="1:9" ht="23.25" customHeight="1">
      <c r="A9" s="9"/>
      <c r="B9" s="6"/>
      <c r="C9" s="15"/>
      <c r="D9" s="211"/>
      <c r="E9" s="211"/>
      <c r="F9" s="211"/>
      <c r="G9" s="211"/>
      <c r="H9" s="17"/>
      <c r="I9" s="17"/>
    </row>
    <row r="10" spans="1:9" ht="25.5" customHeight="1">
      <c r="A10" s="9">
        <v>3</v>
      </c>
      <c r="B10" s="6">
        <v>711100</v>
      </c>
      <c r="C10" s="18" t="s">
        <v>457</v>
      </c>
      <c r="D10" s="211">
        <f>D11</f>
        <v>350</v>
      </c>
      <c r="E10" s="211">
        <f>E11</f>
        <v>14</v>
      </c>
      <c r="F10" s="211">
        <f>F11</f>
        <v>50</v>
      </c>
      <c r="G10" s="211">
        <f>G11</f>
        <v>50</v>
      </c>
      <c r="H10" s="17">
        <f>G10/D10*100</f>
        <v>14.285714285714285</v>
      </c>
      <c r="I10" s="17">
        <f>G10/F10*100</f>
        <v>100</v>
      </c>
    </row>
    <row r="11" spans="1:9" ht="25.5" customHeight="1">
      <c r="A11" s="9">
        <v>4</v>
      </c>
      <c r="B11" s="9">
        <v>711113</v>
      </c>
      <c r="C11" s="19" t="s">
        <v>456</v>
      </c>
      <c r="D11" s="213">
        <v>350</v>
      </c>
      <c r="E11" s="213">
        <v>14</v>
      </c>
      <c r="F11" s="220">
        <v>50</v>
      </c>
      <c r="G11" s="220">
        <v>50</v>
      </c>
      <c r="H11" s="22">
        <f>G11/D11*100</f>
        <v>14.285714285714285</v>
      </c>
      <c r="I11" s="22">
        <f>G11/F11*100</f>
        <v>100</v>
      </c>
    </row>
    <row r="12" spans="1:9" ht="24" customHeight="1">
      <c r="A12" s="9"/>
      <c r="B12" s="6"/>
      <c r="C12" s="15"/>
      <c r="D12" s="222"/>
      <c r="E12" s="222"/>
      <c r="F12" s="238"/>
      <c r="G12" s="238"/>
      <c r="H12" s="17"/>
      <c r="I12" s="17"/>
    </row>
    <row r="13" spans="1:9" ht="25.5" customHeight="1">
      <c r="A13" s="9">
        <v>5</v>
      </c>
      <c r="B13" s="6">
        <v>713000</v>
      </c>
      <c r="C13" s="18" t="s">
        <v>467</v>
      </c>
      <c r="D13" s="211">
        <f>SUM(D14:D16)</f>
        <v>182150</v>
      </c>
      <c r="E13" s="211">
        <f>SUM(E14:E16)</f>
        <v>140825</v>
      </c>
      <c r="F13" s="211">
        <f>SUM(F14:F16)</f>
        <v>188100</v>
      </c>
      <c r="G13" s="211">
        <f>SUM(G14:G16)</f>
        <v>188100</v>
      </c>
      <c r="H13" s="17">
        <f>G13/D13*100</f>
        <v>103.266538567115</v>
      </c>
      <c r="I13" s="17">
        <f>G13/F13*100</f>
        <v>100</v>
      </c>
    </row>
    <row r="14" spans="1:9" ht="25.5" customHeight="1">
      <c r="A14" s="9">
        <v>6</v>
      </c>
      <c r="B14" s="9">
        <v>713111</v>
      </c>
      <c r="C14" s="19" t="s">
        <v>7</v>
      </c>
      <c r="D14" s="213">
        <v>12000</v>
      </c>
      <c r="E14" s="213">
        <v>10640</v>
      </c>
      <c r="F14" s="220">
        <v>13000</v>
      </c>
      <c r="G14" s="220">
        <v>13000</v>
      </c>
      <c r="H14" s="22">
        <f>G14/D14*100</f>
        <v>108.33333333333333</v>
      </c>
      <c r="I14" s="22">
        <f>G14/F14*100</f>
        <v>100</v>
      </c>
    </row>
    <row r="15" spans="1:9" ht="25.5" customHeight="1">
      <c r="A15" s="9">
        <v>7</v>
      </c>
      <c r="B15" s="9">
        <v>713112</v>
      </c>
      <c r="C15" s="19" t="s">
        <v>8</v>
      </c>
      <c r="D15" s="213">
        <v>150</v>
      </c>
      <c r="E15" s="213">
        <v>54</v>
      </c>
      <c r="F15" s="220">
        <v>100</v>
      </c>
      <c r="G15" s="220">
        <v>100</v>
      </c>
      <c r="H15" s="22">
        <f>G15/D15*100</f>
        <v>66.66666666666666</v>
      </c>
      <c r="I15" s="22">
        <f>G15/F15*100</f>
        <v>100</v>
      </c>
    </row>
    <row r="16" spans="1:9" ht="25.5" customHeight="1">
      <c r="A16" s="9">
        <v>8</v>
      </c>
      <c r="B16" s="9">
        <v>713113</v>
      </c>
      <c r="C16" s="23" t="s">
        <v>9</v>
      </c>
      <c r="D16" s="212">
        <v>170000</v>
      </c>
      <c r="E16" s="212">
        <v>130131</v>
      </c>
      <c r="F16" s="220">
        <v>175000</v>
      </c>
      <c r="G16" s="220">
        <v>175000</v>
      </c>
      <c r="H16" s="22">
        <f>G16/D16*100</f>
        <v>102.94117647058823</v>
      </c>
      <c r="I16" s="22">
        <f>G16/F16*100</f>
        <v>100</v>
      </c>
    </row>
    <row r="17" spans="1:9" ht="23.25" customHeight="1">
      <c r="A17" s="9"/>
      <c r="B17" s="12"/>
      <c r="C17" s="24"/>
      <c r="D17" s="213"/>
      <c r="E17" s="213"/>
      <c r="F17" s="238"/>
      <c r="G17" s="238"/>
      <c r="H17" s="17"/>
      <c r="I17" s="17"/>
    </row>
    <row r="18" spans="1:9" ht="25.5" customHeight="1">
      <c r="A18" s="9">
        <v>9</v>
      </c>
      <c r="B18" s="6">
        <v>714000</v>
      </c>
      <c r="C18" s="15" t="s">
        <v>466</v>
      </c>
      <c r="D18" s="211">
        <f>SUM(D19:D21)</f>
        <v>40000</v>
      </c>
      <c r="E18" s="211">
        <f>SUM(E19:E21)</f>
        <v>29653</v>
      </c>
      <c r="F18" s="211">
        <f>SUM(F19:F21)</f>
        <v>40500</v>
      </c>
      <c r="G18" s="211">
        <f>SUM(G19:G21)</f>
        <v>40000</v>
      </c>
      <c r="H18" s="17">
        <f>G18/D18*100</f>
        <v>100</v>
      </c>
      <c r="I18" s="17">
        <f>G18/F18*100</f>
        <v>98.76543209876543</v>
      </c>
    </row>
    <row r="19" spans="1:9" ht="25.5" customHeight="1">
      <c r="A19" s="9">
        <v>10</v>
      </c>
      <c r="B19" s="9">
        <v>714111</v>
      </c>
      <c r="C19" s="23" t="s">
        <v>10</v>
      </c>
      <c r="D19" s="212">
        <v>0</v>
      </c>
      <c r="E19" s="212">
        <v>422</v>
      </c>
      <c r="F19" s="220">
        <v>500</v>
      </c>
      <c r="G19" s="220">
        <v>0</v>
      </c>
      <c r="H19" s="22" t="e">
        <f>G19/D19*100</f>
        <v>#DIV/0!</v>
      </c>
      <c r="I19" s="22">
        <f>G19/F19*100</f>
        <v>0</v>
      </c>
    </row>
    <row r="20" spans="1:9" ht="25.5" customHeight="1">
      <c r="A20" s="9">
        <v>11</v>
      </c>
      <c r="B20" s="9">
        <v>714112</v>
      </c>
      <c r="C20" s="23" t="s">
        <v>11</v>
      </c>
      <c r="D20" s="212">
        <v>40000</v>
      </c>
      <c r="E20" s="212">
        <v>29231</v>
      </c>
      <c r="F20" s="220">
        <v>40000</v>
      </c>
      <c r="G20" s="220">
        <v>40000</v>
      </c>
      <c r="H20" s="22">
        <f>G20/D20*100</f>
        <v>100</v>
      </c>
      <c r="I20" s="22">
        <f>G20/F20*100</f>
        <v>100</v>
      </c>
    </row>
    <row r="21" spans="1:9" ht="25.5" customHeight="1">
      <c r="A21" s="9">
        <v>12</v>
      </c>
      <c r="B21" s="9">
        <v>714211</v>
      </c>
      <c r="C21" s="23" t="s">
        <v>12</v>
      </c>
      <c r="D21" s="212">
        <v>0</v>
      </c>
      <c r="E21" s="212">
        <v>0</v>
      </c>
      <c r="F21" s="220">
        <v>0</v>
      </c>
      <c r="G21" s="220">
        <v>0</v>
      </c>
      <c r="H21" s="22" t="e">
        <f>G21/D21*100</f>
        <v>#DIV/0!</v>
      </c>
      <c r="I21" s="22" t="e">
        <f>G21/F21*100</f>
        <v>#DIV/0!</v>
      </c>
    </row>
    <row r="22" spans="1:9" ht="24" customHeight="1">
      <c r="A22" s="9"/>
      <c r="B22" s="12"/>
      <c r="C22" s="23"/>
      <c r="D22" s="213"/>
      <c r="E22" s="213"/>
      <c r="F22" s="238"/>
      <c r="G22" s="238"/>
      <c r="H22" s="17"/>
      <c r="I22" s="17"/>
    </row>
    <row r="23" spans="1:9" ht="25.5" customHeight="1">
      <c r="A23" s="9">
        <v>13</v>
      </c>
      <c r="B23" s="6">
        <v>715100</v>
      </c>
      <c r="C23" s="18" t="s">
        <v>460</v>
      </c>
      <c r="D23" s="211">
        <f>SUM(D24:D24)</f>
        <v>0</v>
      </c>
      <c r="E23" s="239">
        <f>SUM(E24:E24)</f>
        <v>2252</v>
      </c>
      <c r="F23" s="239">
        <f>SUM(F24:F24)</f>
        <v>2500</v>
      </c>
      <c r="G23" s="239">
        <f>SUM(G24:G24)</f>
        <v>0</v>
      </c>
      <c r="H23" s="17" t="e">
        <f>G23/D23*100</f>
        <v>#DIV/0!</v>
      </c>
      <c r="I23" s="17">
        <f>G23/F23*100</f>
        <v>0</v>
      </c>
    </row>
    <row r="24" spans="1:9" ht="25.5" customHeight="1">
      <c r="A24" s="9">
        <v>14</v>
      </c>
      <c r="B24" s="9">
        <v>715110</v>
      </c>
      <c r="C24" s="23" t="s">
        <v>13</v>
      </c>
      <c r="D24" s="212">
        <v>0</v>
      </c>
      <c r="E24" s="212">
        <v>2252</v>
      </c>
      <c r="F24" s="220">
        <v>2500</v>
      </c>
      <c r="G24" s="220">
        <v>0</v>
      </c>
      <c r="H24" s="22" t="e">
        <f>G24/D24*100</f>
        <v>#DIV/0!</v>
      </c>
      <c r="I24" s="22">
        <f>G24/F24*100</f>
        <v>0</v>
      </c>
    </row>
    <row r="25" spans="1:9" ht="23.25" customHeight="1">
      <c r="A25" s="9"/>
      <c r="B25" s="9"/>
      <c r="C25" s="23"/>
      <c r="D25" s="212"/>
      <c r="E25" s="212"/>
      <c r="F25" s="220"/>
      <c r="G25" s="220"/>
      <c r="H25" s="22"/>
      <c r="I25" s="22"/>
    </row>
    <row r="26" spans="1:9" ht="25.5" customHeight="1">
      <c r="A26" s="9">
        <v>15</v>
      </c>
      <c r="B26" s="6">
        <v>715200</v>
      </c>
      <c r="C26" s="18" t="s">
        <v>458</v>
      </c>
      <c r="D26" s="211">
        <f>SUM(D27:D27)</f>
        <v>0</v>
      </c>
      <c r="E26" s="239">
        <f>SUM(E27:E27)</f>
        <v>2416</v>
      </c>
      <c r="F26" s="239">
        <f>SUM(F27:F27)</f>
        <v>2500</v>
      </c>
      <c r="G26" s="239">
        <f>SUM(G27:G27)</f>
        <v>0</v>
      </c>
      <c r="H26" s="17" t="e">
        <f>G26/D26*100</f>
        <v>#DIV/0!</v>
      </c>
      <c r="I26" s="17">
        <f>G26/F26*100</f>
        <v>0</v>
      </c>
    </row>
    <row r="27" spans="1:9" ht="25.5" customHeight="1">
      <c r="A27" s="9">
        <v>16</v>
      </c>
      <c r="B27" s="9">
        <v>715211</v>
      </c>
      <c r="C27" s="23" t="s">
        <v>459</v>
      </c>
      <c r="D27" s="212">
        <v>0</v>
      </c>
      <c r="E27" s="212">
        <v>2416</v>
      </c>
      <c r="F27" s="220">
        <v>2500</v>
      </c>
      <c r="G27" s="220">
        <v>0</v>
      </c>
      <c r="H27" s="22" t="e">
        <f>G27/D27*100</f>
        <v>#DIV/0!</v>
      </c>
      <c r="I27" s="22">
        <f>G27/F27*100</f>
        <v>0</v>
      </c>
    </row>
    <row r="28" spans="1:9" ht="23.25" customHeight="1">
      <c r="A28" s="9"/>
      <c r="B28" s="9"/>
      <c r="C28" s="23"/>
      <c r="D28" s="212"/>
      <c r="E28" s="212"/>
      <c r="F28" s="220"/>
      <c r="G28" s="220"/>
      <c r="H28" s="22"/>
      <c r="I28" s="22"/>
    </row>
    <row r="29" spans="1:9" ht="25.5" customHeight="1">
      <c r="A29" s="9">
        <v>17</v>
      </c>
      <c r="B29" s="6">
        <v>715300</v>
      </c>
      <c r="C29" s="18" t="s">
        <v>14</v>
      </c>
      <c r="D29" s="211">
        <f>SUM(D30:D31)</f>
        <v>0</v>
      </c>
      <c r="E29" s="239">
        <f>SUM(E30:E31)</f>
        <v>2</v>
      </c>
      <c r="F29" s="239">
        <f>SUM(F30:F31)</f>
        <v>20</v>
      </c>
      <c r="G29" s="239">
        <f>SUM(G30:G31)</f>
        <v>0</v>
      </c>
      <c r="H29" s="17" t="e">
        <f>G29/D29*100</f>
        <v>#DIV/0!</v>
      </c>
      <c r="I29" s="17">
        <f>G29/F29*100</f>
        <v>0</v>
      </c>
    </row>
    <row r="30" spans="1:9" ht="25.5" customHeight="1">
      <c r="A30" s="9">
        <v>18</v>
      </c>
      <c r="B30" s="9">
        <v>715311</v>
      </c>
      <c r="C30" s="23" t="s">
        <v>15</v>
      </c>
      <c r="D30" s="212">
        <v>0</v>
      </c>
      <c r="E30" s="212">
        <v>2</v>
      </c>
      <c r="F30" s="220">
        <v>20</v>
      </c>
      <c r="G30" s="220">
        <v>0</v>
      </c>
      <c r="H30" s="22" t="e">
        <f>G30/D30*100</f>
        <v>#DIV/0!</v>
      </c>
      <c r="I30" s="22">
        <f>G30/F30*100</f>
        <v>0</v>
      </c>
    </row>
    <row r="31" spans="1:9" ht="25.5" customHeight="1">
      <c r="A31" s="9"/>
      <c r="B31" s="12"/>
      <c r="C31" s="23"/>
      <c r="D31" s="212"/>
      <c r="E31" s="212"/>
      <c r="F31" s="220"/>
      <c r="G31" s="220"/>
      <c r="H31" s="22"/>
      <c r="I31" s="22"/>
    </row>
    <row r="32" spans="1:9" s="26" customFormat="1" ht="25.5" customHeight="1">
      <c r="A32" s="9">
        <v>19</v>
      </c>
      <c r="B32" s="6">
        <v>717111</v>
      </c>
      <c r="C32" s="15" t="s">
        <v>16</v>
      </c>
      <c r="D32" s="211">
        <v>2050000</v>
      </c>
      <c r="E32" s="239">
        <v>1573273</v>
      </c>
      <c r="F32" s="240">
        <v>2100000</v>
      </c>
      <c r="G32" s="240">
        <v>2100000</v>
      </c>
      <c r="H32" s="17">
        <f>G32/D32*100</f>
        <v>102.4390243902439</v>
      </c>
      <c r="I32" s="17">
        <f>G32/F32*100</f>
        <v>100</v>
      </c>
    </row>
    <row r="33" spans="1:9" ht="25.5" customHeight="1">
      <c r="A33" s="9"/>
      <c r="B33" s="12"/>
      <c r="C33" s="23"/>
      <c r="D33" s="213"/>
      <c r="E33" s="213"/>
      <c r="F33" s="220"/>
      <c r="G33" s="220"/>
      <c r="H33" s="17"/>
      <c r="I33" s="17"/>
    </row>
    <row r="34" spans="1:9" ht="25.5" customHeight="1">
      <c r="A34" s="9">
        <v>20</v>
      </c>
      <c r="B34" s="6">
        <v>720000</v>
      </c>
      <c r="C34" s="13" t="s">
        <v>579</v>
      </c>
      <c r="D34" s="211">
        <f>D36+D39+D71+D73</f>
        <v>1342375</v>
      </c>
      <c r="E34" s="239">
        <f>E36+E39+E71+E73</f>
        <v>1682314</v>
      </c>
      <c r="F34" s="239">
        <f>F36+F39+F71+F73</f>
        <v>2006928</v>
      </c>
      <c r="G34" s="239">
        <f>G36+G39+G71+G73</f>
        <v>1361770</v>
      </c>
      <c r="H34" s="17">
        <f>G34/D34*100</f>
        <v>101.44482726510849</v>
      </c>
      <c r="I34" s="17">
        <f>G34/F34*100</f>
        <v>67.85345562969873</v>
      </c>
    </row>
    <row r="35" spans="1:9" ht="23.25" customHeight="1">
      <c r="A35" s="9"/>
      <c r="B35" s="6"/>
      <c r="C35" s="15"/>
      <c r="D35" s="222"/>
      <c r="E35" s="241"/>
      <c r="F35" s="220"/>
      <c r="G35" s="220"/>
      <c r="H35" s="17"/>
      <c r="I35" s="17"/>
    </row>
    <row r="36" spans="1:9" ht="25.5" customHeight="1">
      <c r="A36" s="9">
        <v>21</v>
      </c>
      <c r="B36" s="6">
        <v>721000</v>
      </c>
      <c r="C36" s="18" t="s">
        <v>17</v>
      </c>
      <c r="D36" s="239">
        <f>SUM(D37:D38)</f>
        <v>205</v>
      </c>
      <c r="E36" s="239">
        <f>SUM(E37:E38)</f>
        <v>0</v>
      </c>
      <c r="F36" s="239">
        <f>SUM(F37:F38)</f>
        <v>0</v>
      </c>
      <c r="G36" s="239">
        <f>SUM(G37:G38)</f>
        <v>0</v>
      </c>
      <c r="H36" s="17">
        <f>G36/D36*100</f>
        <v>0</v>
      </c>
      <c r="I36" s="17" t="e">
        <f>G36/F36*100</f>
        <v>#DIV/0!</v>
      </c>
    </row>
    <row r="37" spans="1:9" ht="25.5" customHeight="1">
      <c r="A37" s="9">
        <v>22</v>
      </c>
      <c r="B37" s="9">
        <v>721223</v>
      </c>
      <c r="C37" s="19" t="s">
        <v>472</v>
      </c>
      <c r="D37" s="212">
        <v>200</v>
      </c>
      <c r="E37" s="212">
        <v>0</v>
      </c>
      <c r="F37" s="219">
        <v>0</v>
      </c>
      <c r="G37" s="219">
        <v>0</v>
      </c>
      <c r="H37" s="22">
        <f>G37/D37*100</f>
        <v>0</v>
      </c>
      <c r="I37" s="22" t="e">
        <f>G37/F37*100</f>
        <v>#DIV/0!</v>
      </c>
    </row>
    <row r="38" spans="1:9" ht="25.5" customHeight="1">
      <c r="A38" s="9">
        <v>23</v>
      </c>
      <c r="B38" s="9">
        <v>721300</v>
      </c>
      <c r="C38" s="19" t="s">
        <v>18</v>
      </c>
      <c r="D38" s="212">
        <v>5</v>
      </c>
      <c r="E38" s="212">
        <v>0</v>
      </c>
      <c r="F38" s="220">
        <v>0</v>
      </c>
      <c r="G38" s="220">
        <v>0</v>
      </c>
      <c r="H38" s="22">
        <f>G38/D38*100</f>
        <v>0</v>
      </c>
      <c r="I38" s="22" t="e">
        <f>G38/F38*100</f>
        <v>#DIV/0!</v>
      </c>
    </row>
    <row r="39" spans="1:9" ht="25.5" customHeight="1">
      <c r="A39" s="9">
        <v>24</v>
      </c>
      <c r="B39" s="6">
        <v>722000</v>
      </c>
      <c r="C39" s="18" t="s">
        <v>578</v>
      </c>
      <c r="D39" s="211">
        <f>D41+D45+D49+D64</f>
        <v>1334670</v>
      </c>
      <c r="E39" s="239">
        <f>E41+E45+E49+E64</f>
        <v>1678022</v>
      </c>
      <c r="F39" s="239">
        <f>F41+F45+F49+F64</f>
        <v>1999428</v>
      </c>
      <c r="G39" s="239">
        <f>G41+G45+G49+G64</f>
        <v>1354270</v>
      </c>
      <c r="H39" s="17">
        <f>G39/D39*100</f>
        <v>101.46852780087963</v>
      </c>
      <c r="I39" s="17">
        <f>G39/F39*100</f>
        <v>67.73287160127796</v>
      </c>
    </row>
    <row r="40" spans="1:9" ht="23.25" customHeight="1">
      <c r="A40" s="9"/>
      <c r="B40" s="6"/>
      <c r="C40" s="18"/>
      <c r="D40" s="224"/>
      <c r="E40" s="224"/>
      <c r="F40" s="238"/>
      <c r="G40" s="238"/>
      <c r="H40" s="17"/>
      <c r="I40" s="17"/>
    </row>
    <row r="41" spans="1:9" ht="25.5" customHeight="1">
      <c r="A41" s="9">
        <v>25</v>
      </c>
      <c r="B41" s="6">
        <v>722100</v>
      </c>
      <c r="C41" s="15" t="s">
        <v>577</v>
      </c>
      <c r="D41" s="211">
        <f>D43+D42</f>
        <v>28000</v>
      </c>
      <c r="E41" s="211">
        <f>E43+E42</f>
        <v>24720</v>
      </c>
      <c r="F41" s="211">
        <f>F43+F42</f>
        <v>32000</v>
      </c>
      <c r="G41" s="211">
        <f>G43+G42</f>
        <v>28000</v>
      </c>
      <c r="H41" s="17">
        <f aca="true" t="shared" si="0" ref="H41:H47">G41/D41*100</f>
        <v>100</v>
      </c>
      <c r="I41" s="17">
        <f aca="true" t="shared" si="1" ref="I41:I47">G41/F41*100</f>
        <v>87.5</v>
      </c>
    </row>
    <row r="42" spans="1:9" ht="25.5" customHeight="1">
      <c r="A42" s="9">
        <v>26</v>
      </c>
      <c r="B42" s="9">
        <v>722118</v>
      </c>
      <c r="C42" s="23" t="s">
        <v>461</v>
      </c>
      <c r="D42" s="213">
        <v>0</v>
      </c>
      <c r="E42" s="213">
        <v>3693</v>
      </c>
      <c r="F42" s="220">
        <v>4000</v>
      </c>
      <c r="G42" s="220">
        <v>0</v>
      </c>
      <c r="H42" s="22" t="e">
        <f t="shared" si="0"/>
        <v>#DIV/0!</v>
      </c>
      <c r="I42" s="22">
        <f t="shared" si="1"/>
        <v>0</v>
      </c>
    </row>
    <row r="43" spans="1:9" ht="25.5" customHeight="1">
      <c r="A43" s="9">
        <v>27</v>
      </c>
      <c r="B43" s="9">
        <v>722121</v>
      </c>
      <c r="C43" s="23" t="s">
        <v>19</v>
      </c>
      <c r="D43" s="213">
        <v>28000</v>
      </c>
      <c r="E43" s="213">
        <v>21027</v>
      </c>
      <c r="F43" s="220">
        <v>28000</v>
      </c>
      <c r="G43" s="220">
        <v>28000</v>
      </c>
      <c r="H43" s="22">
        <f t="shared" si="0"/>
        <v>100</v>
      </c>
      <c r="I43" s="22">
        <f t="shared" si="1"/>
        <v>100</v>
      </c>
    </row>
    <row r="44" spans="1:9" ht="23.25" customHeight="1">
      <c r="A44" s="9"/>
      <c r="B44" s="9"/>
      <c r="C44" s="23"/>
      <c r="D44" s="213"/>
      <c r="E44" s="213"/>
      <c r="F44" s="220"/>
      <c r="G44" s="220"/>
      <c r="H44" s="22"/>
      <c r="I44" s="22"/>
    </row>
    <row r="45" spans="1:9" ht="25.5" customHeight="1">
      <c r="A45" s="9">
        <v>28</v>
      </c>
      <c r="B45" s="6">
        <v>722300</v>
      </c>
      <c r="C45" s="15" t="s">
        <v>576</v>
      </c>
      <c r="D45" s="211">
        <f>D46+D47</f>
        <v>19100</v>
      </c>
      <c r="E45" s="211">
        <f>E46+E47</f>
        <v>22101</v>
      </c>
      <c r="F45" s="211">
        <f>F46+F47</f>
        <v>25000</v>
      </c>
      <c r="G45" s="211">
        <f>G46+G47</f>
        <v>20100</v>
      </c>
      <c r="H45" s="17">
        <f t="shared" si="0"/>
        <v>105.23560209424083</v>
      </c>
      <c r="I45" s="17">
        <f t="shared" si="1"/>
        <v>80.4</v>
      </c>
    </row>
    <row r="46" spans="1:9" ht="25.5" customHeight="1">
      <c r="A46" s="9">
        <v>29</v>
      </c>
      <c r="B46" s="9">
        <v>722312</v>
      </c>
      <c r="C46" s="23" t="s">
        <v>20</v>
      </c>
      <c r="D46" s="213">
        <v>19000</v>
      </c>
      <c r="E46" s="213">
        <v>22101</v>
      </c>
      <c r="F46" s="220">
        <v>25000</v>
      </c>
      <c r="G46" s="220">
        <v>20000</v>
      </c>
      <c r="H46" s="22">
        <f t="shared" si="0"/>
        <v>105.26315789473684</v>
      </c>
      <c r="I46" s="22">
        <f t="shared" si="1"/>
        <v>80</v>
      </c>
    </row>
    <row r="47" spans="1:9" ht="33.75" customHeight="1">
      <c r="A47" s="9">
        <v>30</v>
      </c>
      <c r="B47" s="9">
        <v>722314</v>
      </c>
      <c r="C47" s="19" t="s">
        <v>21</v>
      </c>
      <c r="D47" s="213">
        <v>100</v>
      </c>
      <c r="E47" s="213">
        <v>0</v>
      </c>
      <c r="F47" s="220">
        <v>0</v>
      </c>
      <c r="G47" s="220">
        <v>100</v>
      </c>
      <c r="H47" s="22">
        <f t="shared" si="0"/>
        <v>100</v>
      </c>
      <c r="I47" s="22" t="e">
        <f t="shared" si="1"/>
        <v>#DIV/0!</v>
      </c>
    </row>
    <row r="48" spans="1:9" ht="22.5" customHeight="1">
      <c r="A48" s="9"/>
      <c r="B48" s="9"/>
      <c r="C48" s="19"/>
      <c r="D48" s="213"/>
      <c r="E48" s="213"/>
      <c r="F48" s="220"/>
      <c r="G48" s="220"/>
      <c r="H48" s="22"/>
      <c r="I48" s="22"/>
    </row>
    <row r="49" spans="1:9" ht="25.5" customHeight="1">
      <c r="A49" s="9">
        <v>31</v>
      </c>
      <c r="B49" s="6">
        <v>722400</v>
      </c>
      <c r="C49" s="15" t="s">
        <v>575</v>
      </c>
      <c r="D49" s="211">
        <f>SUM(D50:D62)</f>
        <v>1247470</v>
      </c>
      <c r="E49" s="211">
        <f>SUM(E50:E62)</f>
        <v>1611322</v>
      </c>
      <c r="F49" s="211">
        <f>SUM(F50:F62)</f>
        <v>1914728</v>
      </c>
      <c r="G49" s="211">
        <f>SUM(G50:G62)</f>
        <v>1275670</v>
      </c>
      <c r="H49" s="17">
        <f aca="true" t="shared" si="2" ref="H49:H60">G49/D49*100</f>
        <v>102.26057540461895</v>
      </c>
      <c r="I49" s="17">
        <f aca="true" t="shared" si="3" ref="I49:I60">G49/F49*100</f>
        <v>66.62408446526086</v>
      </c>
    </row>
    <row r="50" spans="1:9" ht="25.5" customHeight="1">
      <c r="A50" s="9">
        <v>32</v>
      </c>
      <c r="B50" s="9">
        <v>722411</v>
      </c>
      <c r="C50" s="19" t="s">
        <v>22</v>
      </c>
      <c r="D50" s="212">
        <v>1000</v>
      </c>
      <c r="E50" s="212">
        <v>0</v>
      </c>
      <c r="F50" s="219">
        <v>0</v>
      </c>
      <c r="G50" s="219">
        <v>500</v>
      </c>
      <c r="H50" s="22">
        <f t="shared" si="2"/>
        <v>50</v>
      </c>
      <c r="I50" s="22" t="e">
        <f t="shared" si="3"/>
        <v>#DIV/0!</v>
      </c>
    </row>
    <row r="51" spans="1:9" ht="25.5" customHeight="1">
      <c r="A51" s="9">
        <v>33</v>
      </c>
      <c r="B51" s="9">
        <v>722412</v>
      </c>
      <c r="C51" s="19" t="s">
        <v>23</v>
      </c>
      <c r="D51" s="212">
        <v>1000</v>
      </c>
      <c r="E51" s="212">
        <v>4</v>
      </c>
      <c r="F51" s="219">
        <v>10</v>
      </c>
      <c r="G51" s="219">
        <v>100</v>
      </c>
      <c r="H51" s="22">
        <f>G51/D51*100</f>
        <v>10</v>
      </c>
      <c r="I51" s="22">
        <f>G51/F51*100</f>
        <v>1000</v>
      </c>
    </row>
    <row r="52" spans="1:9" ht="25.5" customHeight="1">
      <c r="A52" s="9">
        <v>34</v>
      </c>
      <c r="B52" s="9">
        <v>722425</v>
      </c>
      <c r="C52" s="19" t="s">
        <v>24</v>
      </c>
      <c r="D52" s="213">
        <v>1000</v>
      </c>
      <c r="E52" s="213">
        <v>3855</v>
      </c>
      <c r="F52" s="219">
        <v>4000</v>
      </c>
      <c r="G52" s="219">
        <v>4000</v>
      </c>
      <c r="H52" s="22">
        <f t="shared" si="2"/>
        <v>400</v>
      </c>
      <c r="I52" s="22">
        <f t="shared" si="3"/>
        <v>100</v>
      </c>
    </row>
    <row r="53" spans="1:9" ht="37.5" customHeight="1">
      <c r="A53" s="9">
        <v>35</v>
      </c>
      <c r="B53" s="9">
        <v>722435</v>
      </c>
      <c r="C53" s="19" t="s">
        <v>25</v>
      </c>
      <c r="D53" s="212">
        <v>1200000</v>
      </c>
      <c r="E53" s="213">
        <v>1556917</v>
      </c>
      <c r="F53" s="219">
        <v>1839648</v>
      </c>
      <c r="G53" s="219">
        <v>1200000</v>
      </c>
      <c r="H53" s="22">
        <f t="shared" si="2"/>
        <v>100</v>
      </c>
      <c r="I53" s="22">
        <f t="shared" si="3"/>
        <v>65.22987006209884</v>
      </c>
    </row>
    <row r="54" spans="1:9" ht="25.5" customHeight="1">
      <c r="A54" s="9">
        <v>36</v>
      </c>
      <c r="B54" s="9">
        <v>722437</v>
      </c>
      <c r="C54" s="19" t="s">
        <v>26</v>
      </c>
      <c r="D54" s="212">
        <v>5000</v>
      </c>
      <c r="E54" s="213">
        <v>10127</v>
      </c>
      <c r="F54" s="219">
        <v>13000</v>
      </c>
      <c r="G54" s="219">
        <v>13000</v>
      </c>
      <c r="H54" s="22">
        <f t="shared" si="2"/>
        <v>260</v>
      </c>
      <c r="I54" s="22">
        <f t="shared" si="3"/>
        <v>100</v>
      </c>
    </row>
    <row r="55" spans="1:9" ht="25.5" customHeight="1">
      <c r="A55" s="9">
        <v>37</v>
      </c>
      <c r="B55" s="9">
        <v>722442</v>
      </c>
      <c r="C55" s="19" t="s">
        <v>27</v>
      </c>
      <c r="D55" s="213">
        <v>250</v>
      </c>
      <c r="E55" s="213">
        <v>231</v>
      </c>
      <c r="F55" s="220">
        <v>300</v>
      </c>
      <c r="G55" s="220">
        <v>300</v>
      </c>
      <c r="H55" s="22">
        <f t="shared" si="2"/>
        <v>120</v>
      </c>
      <c r="I55" s="22">
        <f t="shared" si="3"/>
        <v>100</v>
      </c>
    </row>
    <row r="56" spans="1:9" ht="35.25" customHeight="1">
      <c r="A56" s="9">
        <v>38</v>
      </c>
      <c r="B56" s="9">
        <v>722446</v>
      </c>
      <c r="C56" s="19" t="s">
        <v>28</v>
      </c>
      <c r="D56" s="213">
        <v>10500</v>
      </c>
      <c r="E56" s="213">
        <v>8732</v>
      </c>
      <c r="F56" s="220">
        <v>11000</v>
      </c>
      <c r="G56" s="220">
        <v>11000</v>
      </c>
      <c r="H56" s="22">
        <f t="shared" si="2"/>
        <v>104.76190476190477</v>
      </c>
      <c r="I56" s="22">
        <f t="shared" si="3"/>
        <v>100</v>
      </c>
    </row>
    <row r="57" spans="1:9" ht="25.5" customHeight="1">
      <c r="A57" s="9">
        <v>39</v>
      </c>
      <c r="B57" s="9">
        <v>722447</v>
      </c>
      <c r="C57" s="19" t="s">
        <v>29</v>
      </c>
      <c r="D57" s="213">
        <v>6500</v>
      </c>
      <c r="E57" s="213">
        <v>5980</v>
      </c>
      <c r="F57" s="220">
        <v>8000</v>
      </c>
      <c r="G57" s="220">
        <v>8000</v>
      </c>
      <c r="H57" s="22">
        <f t="shared" si="2"/>
        <v>123.07692307692308</v>
      </c>
      <c r="I57" s="22">
        <f t="shared" si="3"/>
        <v>100</v>
      </c>
    </row>
    <row r="58" spans="1:9" ht="25.5" customHeight="1">
      <c r="A58" s="9">
        <v>40</v>
      </c>
      <c r="B58" s="9">
        <v>722463</v>
      </c>
      <c r="C58" s="19" t="s">
        <v>484</v>
      </c>
      <c r="D58" s="213">
        <v>2000</v>
      </c>
      <c r="E58" s="213">
        <v>0</v>
      </c>
      <c r="F58" s="220">
        <v>500</v>
      </c>
      <c r="G58" s="220">
        <v>500</v>
      </c>
      <c r="H58" s="22">
        <f>G58/D58*100</f>
        <v>25</v>
      </c>
      <c r="I58" s="22">
        <f>G58/F58*100</f>
        <v>100</v>
      </c>
    </row>
    <row r="59" spans="1:9" ht="25.5" customHeight="1">
      <c r="A59" s="9">
        <v>41</v>
      </c>
      <c r="B59" s="9">
        <v>722464</v>
      </c>
      <c r="C59" s="19" t="s">
        <v>462</v>
      </c>
      <c r="D59" s="213">
        <v>150</v>
      </c>
      <c r="E59" s="213">
        <v>157</v>
      </c>
      <c r="F59" s="220">
        <v>200</v>
      </c>
      <c r="G59" s="220">
        <v>200</v>
      </c>
      <c r="H59" s="22">
        <f t="shared" si="2"/>
        <v>133.33333333333331</v>
      </c>
      <c r="I59" s="22">
        <f t="shared" si="3"/>
        <v>100</v>
      </c>
    </row>
    <row r="60" spans="1:9" ht="25.5" customHeight="1">
      <c r="A60" s="9">
        <v>42</v>
      </c>
      <c r="B60" s="9">
        <v>722467</v>
      </c>
      <c r="C60" s="19" t="s">
        <v>30</v>
      </c>
      <c r="D60" s="213">
        <v>15000</v>
      </c>
      <c r="E60" s="213">
        <v>14572</v>
      </c>
      <c r="F60" s="220">
        <v>20000</v>
      </c>
      <c r="G60" s="220">
        <v>20000</v>
      </c>
      <c r="H60" s="22">
        <f t="shared" si="2"/>
        <v>133.33333333333331</v>
      </c>
      <c r="I60" s="22">
        <f t="shared" si="3"/>
        <v>100</v>
      </c>
    </row>
    <row r="61" spans="1:9" ht="25.5" customHeight="1">
      <c r="A61" s="9">
        <v>43</v>
      </c>
      <c r="B61" s="9">
        <v>722469</v>
      </c>
      <c r="C61" s="19" t="s">
        <v>463</v>
      </c>
      <c r="D61" s="213">
        <v>70</v>
      </c>
      <c r="E61" s="213">
        <v>65</v>
      </c>
      <c r="F61" s="220">
        <v>70</v>
      </c>
      <c r="G61" s="220">
        <v>70</v>
      </c>
      <c r="H61" s="22">
        <f>G61/D61*100</f>
        <v>100</v>
      </c>
      <c r="I61" s="22">
        <f>G61/F61*100</f>
        <v>100</v>
      </c>
    </row>
    <row r="62" spans="1:9" ht="25.5" customHeight="1">
      <c r="A62" s="9">
        <v>44</v>
      </c>
      <c r="B62" s="9">
        <v>722491</v>
      </c>
      <c r="C62" s="19" t="s">
        <v>31</v>
      </c>
      <c r="D62" s="213">
        <v>5000</v>
      </c>
      <c r="E62" s="213">
        <v>10682</v>
      </c>
      <c r="F62" s="220">
        <v>18000</v>
      </c>
      <c r="G62" s="220">
        <v>18000</v>
      </c>
      <c r="H62" s="22">
        <f>G62/D62*100</f>
        <v>360</v>
      </c>
      <c r="I62" s="22">
        <f>G62/F62*100</f>
        <v>100</v>
      </c>
    </row>
    <row r="63" spans="1:9" ht="23.25" customHeight="1">
      <c r="A63" s="9"/>
      <c r="B63" s="12"/>
      <c r="C63" s="19"/>
      <c r="D63" s="213"/>
      <c r="E63" s="213"/>
      <c r="F63" s="238"/>
      <c r="G63" s="238"/>
      <c r="H63" s="17"/>
      <c r="I63" s="17"/>
    </row>
    <row r="64" spans="1:9" ht="25.5" customHeight="1">
      <c r="A64" s="9">
        <v>45</v>
      </c>
      <c r="B64" s="6">
        <v>722500</v>
      </c>
      <c r="C64" s="15" t="s">
        <v>574</v>
      </c>
      <c r="D64" s="211">
        <f>D65+D66</f>
        <v>40100</v>
      </c>
      <c r="E64" s="211">
        <f>E65+E66</f>
        <v>19879</v>
      </c>
      <c r="F64" s="211">
        <f>F65+F66</f>
        <v>27700</v>
      </c>
      <c r="G64" s="211">
        <f>G65+G66</f>
        <v>30500</v>
      </c>
      <c r="H64" s="17">
        <f aca="true" t="shared" si="4" ref="H64:H69">G64/D64*100</f>
        <v>76.05985037406484</v>
      </c>
      <c r="I64" s="17">
        <f aca="true" t="shared" si="5" ref="I64:I69">G64/F64*100</f>
        <v>110.10830324909749</v>
      </c>
    </row>
    <row r="65" spans="1:9" ht="25.5" customHeight="1">
      <c r="A65" s="9">
        <v>46</v>
      </c>
      <c r="B65" s="9">
        <v>722521</v>
      </c>
      <c r="C65" s="23" t="s">
        <v>32</v>
      </c>
      <c r="D65" s="212">
        <v>8000</v>
      </c>
      <c r="E65" s="212">
        <v>9324</v>
      </c>
      <c r="F65" s="220">
        <v>12200</v>
      </c>
      <c r="G65" s="220">
        <v>12000</v>
      </c>
      <c r="H65" s="22">
        <f t="shared" si="4"/>
        <v>150</v>
      </c>
      <c r="I65" s="22">
        <f t="shared" si="5"/>
        <v>98.36065573770492</v>
      </c>
    </row>
    <row r="66" spans="1:9" s="26" customFormat="1" ht="25.5" customHeight="1">
      <c r="A66" s="9">
        <v>47</v>
      </c>
      <c r="B66" s="6">
        <v>722591</v>
      </c>
      <c r="C66" s="18" t="s">
        <v>746</v>
      </c>
      <c r="D66" s="211">
        <f>D67+D68+D69</f>
        <v>32100</v>
      </c>
      <c r="E66" s="211">
        <f>E67+E68+E69</f>
        <v>10555</v>
      </c>
      <c r="F66" s="211">
        <f>F67+F68+F69</f>
        <v>15500</v>
      </c>
      <c r="G66" s="211">
        <f>G67+G68+G69</f>
        <v>18500</v>
      </c>
      <c r="H66" s="17">
        <f t="shared" si="4"/>
        <v>57.63239875389408</v>
      </c>
      <c r="I66" s="17">
        <f t="shared" si="5"/>
        <v>119.35483870967742</v>
      </c>
    </row>
    <row r="67" spans="1:9" ht="25.5" customHeight="1">
      <c r="A67" s="9">
        <v>48</v>
      </c>
      <c r="B67" s="9">
        <v>722591</v>
      </c>
      <c r="C67" s="23" t="s">
        <v>33</v>
      </c>
      <c r="D67" s="213">
        <v>600</v>
      </c>
      <c r="E67" s="213">
        <v>494</v>
      </c>
      <c r="F67" s="220">
        <v>500</v>
      </c>
      <c r="G67" s="220">
        <v>500</v>
      </c>
      <c r="H67" s="22">
        <f t="shared" si="4"/>
        <v>83.33333333333334</v>
      </c>
      <c r="I67" s="22">
        <f t="shared" si="5"/>
        <v>100</v>
      </c>
    </row>
    <row r="68" spans="1:9" ht="25.5" customHeight="1">
      <c r="A68" s="9">
        <v>49</v>
      </c>
      <c r="B68" s="9">
        <v>722591</v>
      </c>
      <c r="C68" s="19" t="s">
        <v>34</v>
      </c>
      <c r="D68" s="212">
        <v>19000</v>
      </c>
      <c r="E68" s="212">
        <v>6796</v>
      </c>
      <c r="F68" s="219">
        <v>8000</v>
      </c>
      <c r="G68" s="219">
        <v>8000</v>
      </c>
      <c r="H68" s="22">
        <f t="shared" si="4"/>
        <v>42.10526315789473</v>
      </c>
      <c r="I68" s="22">
        <f t="shared" si="5"/>
        <v>100</v>
      </c>
    </row>
    <row r="69" spans="1:9" ht="25.5" customHeight="1">
      <c r="A69" s="9">
        <v>50</v>
      </c>
      <c r="B69" s="9">
        <v>722591</v>
      </c>
      <c r="C69" s="23" t="s">
        <v>35</v>
      </c>
      <c r="D69" s="213">
        <v>12500</v>
      </c>
      <c r="E69" s="213">
        <v>3265</v>
      </c>
      <c r="F69" s="220">
        <v>7000</v>
      </c>
      <c r="G69" s="219">
        <v>10000</v>
      </c>
      <c r="H69" s="22">
        <f t="shared" si="4"/>
        <v>80</v>
      </c>
      <c r="I69" s="22">
        <f t="shared" si="5"/>
        <v>142.85714285714286</v>
      </c>
    </row>
    <row r="70" spans="1:9" ht="22.5" customHeight="1">
      <c r="A70" s="9"/>
      <c r="B70" s="12"/>
      <c r="C70" s="23"/>
      <c r="D70" s="213"/>
      <c r="E70" s="213"/>
      <c r="F70" s="220"/>
      <c r="G70" s="220"/>
      <c r="H70" s="17"/>
      <c r="I70" s="17"/>
    </row>
    <row r="71" spans="1:9" ht="25.5" customHeight="1">
      <c r="A71" s="9">
        <v>51</v>
      </c>
      <c r="B71" s="6">
        <v>723000</v>
      </c>
      <c r="C71" s="15" t="s">
        <v>36</v>
      </c>
      <c r="D71" s="211">
        <f>D72</f>
        <v>1000</v>
      </c>
      <c r="E71" s="211">
        <f>E72</f>
        <v>0</v>
      </c>
      <c r="F71" s="211">
        <f>F72</f>
        <v>1000</v>
      </c>
      <c r="G71" s="211">
        <f>G72</f>
        <v>1000</v>
      </c>
      <c r="H71" s="17">
        <f>G71/D71*100</f>
        <v>100</v>
      </c>
      <c r="I71" s="17">
        <f>G71/F71*100</f>
        <v>100</v>
      </c>
    </row>
    <row r="72" spans="1:9" s="33" customFormat="1" ht="25.5" customHeight="1">
      <c r="A72" s="29">
        <v>52</v>
      </c>
      <c r="B72" s="29">
        <v>723121</v>
      </c>
      <c r="C72" s="19" t="s">
        <v>37</v>
      </c>
      <c r="D72" s="243">
        <v>1000</v>
      </c>
      <c r="E72" s="243">
        <v>0</v>
      </c>
      <c r="F72" s="242">
        <v>1000</v>
      </c>
      <c r="G72" s="242">
        <v>1000</v>
      </c>
      <c r="H72" s="32">
        <f>G72/D72*100</f>
        <v>100</v>
      </c>
      <c r="I72" s="32">
        <f>G72/F72*100</f>
        <v>100</v>
      </c>
    </row>
    <row r="73" spans="1:9" ht="24" customHeight="1">
      <c r="A73" s="9">
        <v>53</v>
      </c>
      <c r="B73" s="6">
        <v>729000</v>
      </c>
      <c r="C73" s="15" t="s">
        <v>38</v>
      </c>
      <c r="D73" s="211">
        <f>D74</f>
        <v>6500</v>
      </c>
      <c r="E73" s="211">
        <f>E74</f>
        <v>4292</v>
      </c>
      <c r="F73" s="211">
        <f>F74</f>
        <v>6500</v>
      </c>
      <c r="G73" s="211">
        <f>G74</f>
        <v>6500</v>
      </c>
      <c r="H73" s="17">
        <f>G73/D73*100</f>
        <v>100</v>
      </c>
      <c r="I73" s="17">
        <f>G73/F73*100</f>
        <v>100</v>
      </c>
    </row>
    <row r="74" spans="1:9" ht="24" customHeight="1">
      <c r="A74" s="9">
        <v>54</v>
      </c>
      <c r="B74" s="9">
        <v>729124</v>
      </c>
      <c r="C74" s="19" t="s">
        <v>39</v>
      </c>
      <c r="D74" s="212">
        <v>6500</v>
      </c>
      <c r="E74" s="213">
        <v>4292</v>
      </c>
      <c r="F74" s="219">
        <v>6500</v>
      </c>
      <c r="G74" s="219">
        <v>6500</v>
      </c>
      <c r="H74" s="22">
        <f>G74/D74*100</f>
        <v>100</v>
      </c>
      <c r="I74" s="22">
        <f>G74/F74*100</f>
        <v>100</v>
      </c>
    </row>
    <row r="75" spans="1:9" ht="24" customHeight="1">
      <c r="A75" s="9"/>
      <c r="B75" s="12"/>
      <c r="C75" s="19"/>
      <c r="D75" s="212"/>
      <c r="E75" s="212"/>
      <c r="F75" s="220"/>
      <c r="G75" s="220"/>
      <c r="H75" s="22"/>
      <c r="I75" s="22"/>
    </row>
    <row r="76" spans="1:9" ht="24" customHeight="1">
      <c r="A76" s="9">
        <v>55</v>
      </c>
      <c r="B76" s="12"/>
      <c r="C76" s="15" t="s">
        <v>40</v>
      </c>
      <c r="D76" s="224"/>
      <c r="E76" s="224"/>
      <c r="F76" s="224"/>
      <c r="G76" s="224"/>
      <c r="H76" s="17"/>
      <c r="I76" s="17"/>
    </row>
    <row r="77" spans="1:9" ht="24" customHeight="1">
      <c r="A77" s="9">
        <v>56</v>
      </c>
      <c r="B77" s="6">
        <v>731000</v>
      </c>
      <c r="C77" s="15" t="s">
        <v>527</v>
      </c>
      <c r="D77" s="211">
        <f aca="true" t="shared" si="6" ref="D77:G78">D78</f>
        <v>1000</v>
      </c>
      <c r="E77" s="211">
        <f t="shared" si="6"/>
        <v>0</v>
      </c>
      <c r="F77" s="211">
        <f t="shared" si="6"/>
        <v>8500</v>
      </c>
      <c r="G77" s="211">
        <f t="shared" si="6"/>
        <v>0</v>
      </c>
      <c r="H77" s="17">
        <f aca="true" t="shared" si="7" ref="H77:H94">G77/D77*100</f>
        <v>0</v>
      </c>
      <c r="I77" s="17">
        <f aca="true" t="shared" si="8" ref="I77:I94">G77/F77*100</f>
        <v>0</v>
      </c>
    </row>
    <row r="78" spans="1:9" ht="24" customHeight="1">
      <c r="A78" s="9">
        <v>57</v>
      </c>
      <c r="B78" s="6">
        <v>731200</v>
      </c>
      <c r="C78" s="13" t="s">
        <v>41</v>
      </c>
      <c r="D78" s="211">
        <f t="shared" si="6"/>
        <v>1000</v>
      </c>
      <c r="E78" s="211">
        <f t="shared" si="6"/>
        <v>0</v>
      </c>
      <c r="F78" s="211">
        <f t="shared" si="6"/>
        <v>8500</v>
      </c>
      <c r="G78" s="211">
        <f t="shared" si="6"/>
        <v>0</v>
      </c>
      <c r="H78" s="17">
        <f t="shared" si="7"/>
        <v>0</v>
      </c>
      <c r="I78" s="17">
        <f t="shared" si="8"/>
        <v>0</v>
      </c>
    </row>
    <row r="79" spans="1:9" ht="24" customHeight="1">
      <c r="A79" s="9">
        <v>58</v>
      </c>
      <c r="B79" s="9">
        <v>731219</v>
      </c>
      <c r="C79" s="34" t="s">
        <v>42</v>
      </c>
      <c r="D79" s="212">
        <v>1000</v>
      </c>
      <c r="E79" s="213">
        <v>0</v>
      </c>
      <c r="F79" s="220">
        <v>8500</v>
      </c>
      <c r="G79" s="220">
        <v>0</v>
      </c>
      <c r="H79" s="22">
        <f t="shared" si="7"/>
        <v>0</v>
      </c>
      <c r="I79" s="22">
        <f t="shared" si="8"/>
        <v>0</v>
      </c>
    </row>
    <row r="80" spans="1:9" ht="24" customHeight="1">
      <c r="A80" s="9"/>
      <c r="B80" s="9"/>
      <c r="C80" s="34"/>
      <c r="D80" s="212"/>
      <c r="E80" s="213"/>
      <c r="F80" s="220"/>
      <c r="G80" s="220"/>
      <c r="H80" s="22"/>
      <c r="I80" s="22"/>
    </row>
    <row r="81" spans="1:9" ht="24" customHeight="1">
      <c r="A81" s="9">
        <v>59</v>
      </c>
      <c r="B81" s="6">
        <v>787000</v>
      </c>
      <c r="C81" s="35" t="s">
        <v>572</v>
      </c>
      <c r="D81" s="211">
        <f>SUM(D82:D85)</f>
        <v>243000</v>
      </c>
      <c r="E81" s="211">
        <f>SUM(E82:E85)</f>
        <v>191092</v>
      </c>
      <c r="F81" s="211">
        <f>SUM(F82:F85)</f>
        <v>270202</v>
      </c>
      <c r="G81" s="211">
        <f>SUM(G82:G85)</f>
        <v>275000</v>
      </c>
      <c r="H81" s="17">
        <f t="shared" si="7"/>
        <v>113.1687242798354</v>
      </c>
      <c r="I81" s="17">
        <f t="shared" si="8"/>
        <v>101.77570854397821</v>
      </c>
    </row>
    <row r="82" spans="1:9" ht="24" customHeight="1">
      <c r="A82" s="9">
        <v>60</v>
      </c>
      <c r="B82" s="9">
        <v>787211</v>
      </c>
      <c r="C82" s="34" t="s">
        <v>43</v>
      </c>
      <c r="D82" s="213">
        <v>45000</v>
      </c>
      <c r="E82" s="213">
        <v>42975</v>
      </c>
      <c r="F82" s="213">
        <v>60000</v>
      </c>
      <c r="G82" s="213">
        <v>65000</v>
      </c>
      <c r="H82" s="22">
        <f t="shared" si="7"/>
        <v>144.44444444444443</v>
      </c>
      <c r="I82" s="22">
        <f t="shared" si="8"/>
        <v>108.33333333333333</v>
      </c>
    </row>
    <row r="83" spans="1:9" ht="24" customHeight="1">
      <c r="A83" s="9">
        <v>61</v>
      </c>
      <c r="B83" s="9">
        <v>787211</v>
      </c>
      <c r="C83" s="34" t="s">
        <v>44</v>
      </c>
      <c r="D83" s="213">
        <v>190000</v>
      </c>
      <c r="E83" s="213">
        <v>143695</v>
      </c>
      <c r="F83" s="213">
        <v>202000</v>
      </c>
      <c r="G83" s="213">
        <v>202000</v>
      </c>
      <c r="H83" s="22">
        <f t="shared" si="7"/>
        <v>106.3157894736842</v>
      </c>
      <c r="I83" s="22">
        <f t="shared" si="8"/>
        <v>100</v>
      </c>
    </row>
    <row r="84" spans="1:9" ht="24" customHeight="1">
      <c r="A84" s="9">
        <v>62</v>
      </c>
      <c r="B84" s="9">
        <v>787211</v>
      </c>
      <c r="C84" s="34" t="s">
        <v>473</v>
      </c>
      <c r="D84" s="213">
        <v>8000</v>
      </c>
      <c r="E84" s="213">
        <v>4220</v>
      </c>
      <c r="F84" s="213">
        <v>8000</v>
      </c>
      <c r="G84" s="213">
        <v>8000</v>
      </c>
      <c r="H84" s="22">
        <f>G84/D84*100</f>
        <v>100</v>
      </c>
      <c r="I84" s="22">
        <f>G84/F84*100</f>
        <v>100</v>
      </c>
    </row>
    <row r="85" spans="1:9" ht="24" customHeight="1">
      <c r="A85" s="9">
        <v>63</v>
      </c>
      <c r="B85" s="9">
        <v>787311</v>
      </c>
      <c r="C85" s="34" t="s">
        <v>629</v>
      </c>
      <c r="D85" s="213">
        <v>0</v>
      </c>
      <c r="E85" s="213">
        <v>202</v>
      </c>
      <c r="F85" s="213">
        <v>202</v>
      </c>
      <c r="G85" s="213">
        <v>0</v>
      </c>
      <c r="H85" s="22" t="e">
        <f>G85/D85*100</f>
        <v>#DIV/0!</v>
      </c>
      <c r="I85" s="22">
        <f>G85/F85*100</f>
        <v>0</v>
      </c>
    </row>
    <row r="86" spans="1:9" ht="24" customHeight="1">
      <c r="A86" s="9"/>
      <c r="B86" s="9"/>
      <c r="C86" s="34"/>
      <c r="D86" s="213"/>
      <c r="E86" s="213"/>
      <c r="F86" s="213"/>
      <c r="G86" s="213"/>
      <c r="H86" s="36"/>
      <c r="I86" s="22"/>
    </row>
    <row r="87" spans="1:9" ht="24" customHeight="1">
      <c r="A87" s="37">
        <v>64</v>
      </c>
      <c r="B87" s="38"/>
      <c r="C87" s="39" t="s">
        <v>796</v>
      </c>
      <c r="D87" s="244">
        <f>D88+D283</f>
        <v>2990930</v>
      </c>
      <c r="E87" s="244">
        <f>E88+E283</f>
        <v>2025570</v>
      </c>
      <c r="F87" s="244">
        <f>F88+F283</f>
        <v>3096902</v>
      </c>
      <c r="G87" s="244">
        <f>G88+G283</f>
        <v>3237937</v>
      </c>
      <c r="H87" s="50">
        <f t="shared" si="7"/>
        <v>108.25853497072816</v>
      </c>
      <c r="I87" s="43">
        <f t="shared" si="8"/>
        <v>104.55406725818253</v>
      </c>
    </row>
    <row r="88" spans="1:9" ht="24" customHeight="1">
      <c r="A88" s="37">
        <v>65</v>
      </c>
      <c r="B88" s="38">
        <v>410000</v>
      </c>
      <c r="C88" s="39" t="s">
        <v>795</v>
      </c>
      <c r="D88" s="244">
        <f>D89+D115+D201+D207+D215+D257+D278+D281</f>
        <v>2940930</v>
      </c>
      <c r="E88" s="244">
        <f>E89+E115+E201+E207+E215+E257+E278+E281</f>
        <v>2025570</v>
      </c>
      <c r="F88" s="244">
        <f>F89+F115+F201+F207+F215+F257+F278+F281</f>
        <v>3046902</v>
      </c>
      <c r="G88" s="244">
        <f>G89+G115+G201+G207+G215+G257+G278+G281</f>
        <v>3187937</v>
      </c>
      <c r="H88" s="50">
        <f t="shared" si="7"/>
        <v>108.39894183132546</v>
      </c>
      <c r="I88" s="43">
        <f t="shared" si="8"/>
        <v>104.62880000735173</v>
      </c>
    </row>
    <row r="89" spans="1:9" ht="24" customHeight="1">
      <c r="A89" s="37">
        <v>66</v>
      </c>
      <c r="B89" s="38">
        <v>411000</v>
      </c>
      <c r="C89" s="39" t="s">
        <v>612</v>
      </c>
      <c r="D89" s="244">
        <f>D90+D96+D103+D106+D110</f>
        <v>1189948</v>
      </c>
      <c r="E89" s="244">
        <f>E90+E96+E103+E106+E110</f>
        <v>824217</v>
      </c>
      <c r="F89" s="244">
        <f>F90+F96+F103+F106+F110</f>
        <v>1189948</v>
      </c>
      <c r="G89" s="244">
        <f>G90+G96+G103+G106+G110</f>
        <v>1247328</v>
      </c>
      <c r="H89" s="50">
        <f t="shared" si="7"/>
        <v>104.82205945133738</v>
      </c>
      <c r="I89" s="43">
        <f t="shared" si="8"/>
        <v>104.82205945133738</v>
      </c>
    </row>
    <row r="90" spans="1:9" ht="24" customHeight="1">
      <c r="A90" s="37">
        <v>67</v>
      </c>
      <c r="B90" s="38">
        <v>411100</v>
      </c>
      <c r="C90" s="44" t="s">
        <v>583</v>
      </c>
      <c r="D90" s="211">
        <f>SUM(D91:D94)</f>
        <v>911740</v>
      </c>
      <c r="E90" s="211">
        <f>SUM(E91:E94)</f>
        <v>648523</v>
      </c>
      <c r="F90" s="211">
        <f>SUM(F91:F94)</f>
        <v>926610</v>
      </c>
      <c r="G90" s="211">
        <f>SUM(G91:G94)</f>
        <v>1025656</v>
      </c>
      <c r="H90" s="50">
        <f t="shared" si="7"/>
        <v>112.49435145984602</v>
      </c>
      <c r="I90" s="43">
        <f t="shared" si="8"/>
        <v>110.68907091440843</v>
      </c>
    </row>
    <row r="91" spans="1:9" ht="24" customHeight="1">
      <c r="A91" s="37">
        <v>68</v>
      </c>
      <c r="B91" s="37">
        <v>411111</v>
      </c>
      <c r="C91" s="45" t="s">
        <v>45</v>
      </c>
      <c r="D91" s="219">
        <f>'општинска управа'!D13+'центар за соц рад'!D11+'Културни центар'!D12</f>
        <v>563722</v>
      </c>
      <c r="E91" s="219">
        <f>'општинска управа'!E13+'центар за соц рад'!E11+'Културни центар'!E12</f>
        <v>401166</v>
      </c>
      <c r="F91" s="219">
        <f>'општинска управа'!F13+'центар за соц рад'!F11+'Културни центар'!F12</f>
        <v>572147</v>
      </c>
      <c r="G91" s="219">
        <f>'општинска управа'!G13+'центар за соц рад'!G11+'Културни центар'!G12</f>
        <v>632912</v>
      </c>
      <c r="H91" s="46">
        <f t="shared" si="7"/>
        <v>112.27378033853566</v>
      </c>
      <c r="I91" s="47">
        <f t="shared" si="8"/>
        <v>110.62052234827763</v>
      </c>
    </row>
    <row r="92" spans="1:9" s="48" customFormat="1" ht="24" customHeight="1">
      <c r="A92" s="37">
        <v>69</v>
      </c>
      <c r="B92" s="37">
        <v>411112</v>
      </c>
      <c r="C92" s="45" t="s">
        <v>46</v>
      </c>
      <c r="D92" s="219">
        <f>'општинска управа'!D14</f>
        <v>0</v>
      </c>
      <c r="E92" s="219">
        <f>'општинска управа'!E14</f>
        <v>0</v>
      </c>
      <c r="F92" s="219">
        <f>'општинска управа'!F14</f>
        <v>0</v>
      </c>
      <c r="G92" s="219">
        <f>'општинска управа'!G14</f>
        <v>0</v>
      </c>
      <c r="H92" s="47" t="e">
        <f t="shared" si="7"/>
        <v>#DIV/0!</v>
      </c>
      <c r="I92" s="47" t="e">
        <f t="shared" si="8"/>
        <v>#DIV/0!</v>
      </c>
    </row>
    <row r="93" spans="1:9" ht="24" customHeight="1">
      <c r="A93" s="37">
        <v>70</v>
      </c>
      <c r="B93" s="37">
        <v>411191</v>
      </c>
      <c r="C93" s="45" t="s">
        <v>47</v>
      </c>
      <c r="D93" s="219">
        <f>'општинска управа'!D15+'центар за соц рад'!D12+'Културни центар'!D13</f>
        <v>47168</v>
      </c>
      <c r="E93" s="219">
        <f>'општинска управа'!E15+'центар за соц рад'!E12+'Културни центар'!E13</f>
        <v>33380</v>
      </c>
      <c r="F93" s="219">
        <f>'општинска управа'!F15+'центар за соц рад'!F12+'Културни центар'!F13</f>
        <v>48682</v>
      </c>
      <c r="G93" s="219">
        <f>'општинска управа'!G15+'центар за соц рад'!G12+'Културни центар'!G13</f>
        <v>54278</v>
      </c>
      <c r="H93" s="46">
        <f t="shared" si="7"/>
        <v>115.07377883310718</v>
      </c>
      <c r="I93" s="47">
        <f t="shared" si="8"/>
        <v>111.49500842200402</v>
      </c>
    </row>
    <row r="94" spans="1:9" ht="24" customHeight="1">
      <c r="A94" s="37">
        <v>71</v>
      </c>
      <c r="B94" s="37">
        <v>411199</v>
      </c>
      <c r="C94" s="45" t="s">
        <v>491</v>
      </c>
      <c r="D94" s="219">
        <f>'општинска управа'!D16+'центар за соц рад'!D13+'Културни центар'!D14</f>
        <v>300850</v>
      </c>
      <c r="E94" s="219">
        <f>'општинска управа'!E16+'центар за соц рад'!E13+'Културни центар'!E14</f>
        <v>213977</v>
      </c>
      <c r="F94" s="219">
        <f>'општинска управа'!F16+'центар за соц рад'!F13+'Културни центар'!F14</f>
        <v>305781</v>
      </c>
      <c r="G94" s="219">
        <f>'општинска управа'!G16+'центар за соц рад'!G13+'Културни центар'!G14</f>
        <v>338466</v>
      </c>
      <c r="H94" s="46">
        <f t="shared" si="7"/>
        <v>112.50324081768323</v>
      </c>
      <c r="I94" s="47">
        <f t="shared" si="8"/>
        <v>110.68902253573636</v>
      </c>
    </row>
    <row r="95" spans="1:9" ht="24" customHeight="1">
      <c r="A95" s="37"/>
      <c r="B95" s="49"/>
      <c r="C95" s="45"/>
      <c r="D95" s="219"/>
      <c r="E95" s="219"/>
      <c r="F95" s="219"/>
      <c r="G95" s="219"/>
      <c r="H95" s="50"/>
      <c r="I95" s="43"/>
    </row>
    <row r="96" spans="1:9" ht="24" customHeight="1">
      <c r="A96" s="37">
        <v>72</v>
      </c>
      <c r="B96" s="38">
        <v>411200</v>
      </c>
      <c r="C96" s="39" t="s">
        <v>582</v>
      </c>
      <c r="D96" s="211">
        <f>SUM(D97:D101)</f>
        <v>168441</v>
      </c>
      <c r="E96" s="211">
        <f>SUM(E97:E101)</f>
        <v>103801</v>
      </c>
      <c r="F96" s="211">
        <f>SUM(F97:F101)</f>
        <v>156732</v>
      </c>
      <c r="G96" s="211">
        <f>SUM(G97:G101)</f>
        <v>129647</v>
      </c>
      <c r="H96" s="50">
        <f aca="true" t="shared" si="9" ref="H96:H101">G96/D96*100</f>
        <v>76.96879025890371</v>
      </c>
      <c r="I96" s="43">
        <f aca="true" t="shared" si="10" ref="I96:I101">G96/F96*100</f>
        <v>82.71890871041012</v>
      </c>
    </row>
    <row r="97" spans="1:9" ht="24" customHeight="1">
      <c r="A97" s="37">
        <v>73</v>
      </c>
      <c r="B97" s="37">
        <v>411211</v>
      </c>
      <c r="C97" s="51" t="s">
        <v>49</v>
      </c>
      <c r="D97" s="219">
        <f>'општинска управа'!D19+'центар за соц рад'!D16+'Културни центар'!D17+'средња школа'!D10</f>
        <v>23285</v>
      </c>
      <c r="E97" s="219">
        <f>'општинска управа'!E19+'центар за соц рад'!E16+'Културни центар'!E17+'средња школа'!E10</f>
        <v>11359</v>
      </c>
      <c r="F97" s="219">
        <f>'општинска управа'!F19+'центар за соц рад'!F16+'Културни центар'!F17+'средња школа'!F10</f>
        <v>15570</v>
      </c>
      <c r="G97" s="219">
        <f>'општинска управа'!G19+'центар за соц рад'!G16+'Културни центар'!G17+'средња школа'!G10</f>
        <v>18080</v>
      </c>
      <c r="H97" s="46">
        <f t="shared" si="9"/>
        <v>77.64655357526304</v>
      </c>
      <c r="I97" s="47">
        <f t="shared" si="10"/>
        <v>116.12074502247913</v>
      </c>
    </row>
    <row r="98" spans="1:9" ht="24" customHeight="1">
      <c r="A98" s="37">
        <v>74</v>
      </c>
      <c r="B98" s="37">
        <v>411221</v>
      </c>
      <c r="C98" s="51" t="s">
        <v>50</v>
      </c>
      <c r="D98" s="219">
        <f>'општинска управа'!D20+'центар за соц рад'!D17+'Културни центар'!D18</f>
        <v>119466</v>
      </c>
      <c r="E98" s="219">
        <f>'општинска управа'!E20+'центар за соц рад'!E17+'Културни центар'!E18</f>
        <v>70198</v>
      </c>
      <c r="F98" s="219">
        <f>'општинска управа'!F20+'центар за соц рад'!F17+'Културни центар'!F18</f>
        <v>114969</v>
      </c>
      <c r="G98" s="219">
        <f>'општинска управа'!G20+'центар за соц рад'!G17+'Културни центар'!G18</f>
        <v>82417</v>
      </c>
      <c r="H98" s="46">
        <f t="shared" si="9"/>
        <v>68.98782917315387</v>
      </c>
      <c r="I98" s="47">
        <f t="shared" si="10"/>
        <v>71.6862806495664</v>
      </c>
    </row>
    <row r="99" spans="1:9" ht="24" customHeight="1">
      <c r="A99" s="37">
        <v>75</v>
      </c>
      <c r="B99" s="37">
        <v>411222</v>
      </c>
      <c r="C99" s="52" t="s">
        <v>51</v>
      </c>
      <c r="D99" s="219">
        <f>'општинска управа'!D21+'центар за соц рад'!D18+'Културни центар'!D19</f>
        <v>19840</v>
      </c>
      <c r="E99" s="219">
        <f>'општинска управа'!E21+'центар за соц рад'!E18+'Културни центар'!E19</f>
        <v>19605</v>
      </c>
      <c r="F99" s="219">
        <f>'општинска управа'!F21+'центар за соц рад'!F18+'Културни центар'!F19</f>
        <v>22435</v>
      </c>
      <c r="G99" s="219">
        <f>'општинска управа'!G21+'центар за соц рад'!G18+'Културни центар'!G19</f>
        <v>22250</v>
      </c>
      <c r="H99" s="46">
        <f t="shared" si="9"/>
        <v>112.14717741935485</v>
      </c>
      <c r="I99" s="47">
        <f t="shared" si="10"/>
        <v>99.17539558725205</v>
      </c>
    </row>
    <row r="100" spans="1:9" ht="24" customHeight="1">
      <c r="A100" s="37">
        <v>76</v>
      </c>
      <c r="B100" s="37">
        <v>411232</v>
      </c>
      <c r="C100" s="51" t="s">
        <v>52</v>
      </c>
      <c r="D100" s="219">
        <f>'општинска управа'!D22</f>
        <v>1500</v>
      </c>
      <c r="E100" s="219">
        <f>'општинска управа'!E22</f>
        <v>0</v>
      </c>
      <c r="F100" s="219">
        <f>'општинска управа'!F22</f>
        <v>0</v>
      </c>
      <c r="G100" s="219">
        <f>'општинска управа'!G22</f>
        <v>2250</v>
      </c>
      <c r="H100" s="46">
        <f t="shared" si="9"/>
        <v>150</v>
      </c>
      <c r="I100" s="47" t="e">
        <f t="shared" si="10"/>
        <v>#DIV/0!</v>
      </c>
    </row>
    <row r="101" spans="1:9" s="5" customFormat="1" ht="24" customHeight="1">
      <c r="A101" s="37">
        <v>77</v>
      </c>
      <c r="B101" s="53" t="s">
        <v>514</v>
      </c>
      <c r="C101" s="19" t="s">
        <v>236</v>
      </c>
      <c r="D101" s="213">
        <f>'општинска управа'!D23+'Културни центар'!D20+'средња школа'!D11+Библиотека!D11+'центар за соц рад'!D19</f>
        <v>4350</v>
      </c>
      <c r="E101" s="213">
        <f>'општинска управа'!E23+'Културни центар'!E20+'средња школа'!E11+Библиотека!E11+'центар за соц рад'!E19</f>
        <v>2639</v>
      </c>
      <c r="F101" s="213">
        <f>'општинска управа'!F23+'Културни центар'!F20+'средња школа'!F11+Библиотека!F11+'центар за соц рад'!F19</f>
        <v>3758</v>
      </c>
      <c r="G101" s="213">
        <f>'општинска управа'!G23+'Културни центар'!G20+'средња школа'!G11+Библиотека!G11+'центар за соц рад'!G19</f>
        <v>4650</v>
      </c>
      <c r="H101" s="54">
        <f t="shared" si="9"/>
        <v>106.89655172413792</v>
      </c>
      <c r="I101" s="54">
        <f t="shared" si="10"/>
        <v>123.73602980308675</v>
      </c>
    </row>
    <row r="102" spans="1:9" ht="24" customHeight="1">
      <c r="A102" s="37"/>
      <c r="B102" s="49"/>
      <c r="C102" s="51"/>
      <c r="D102" s="219"/>
      <c r="E102" s="219"/>
      <c r="F102" s="219"/>
      <c r="G102" s="219"/>
      <c r="H102" s="50"/>
      <c r="I102" s="43"/>
    </row>
    <row r="103" spans="1:9" ht="24" customHeight="1">
      <c r="A103" s="37">
        <v>78</v>
      </c>
      <c r="B103" s="38">
        <v>411290</v>
      </c>
      <c r="C103" s="39" t="s">
        <v>54</v>
      </c>
      <c r="D103" s="244">
        <f>D104</f>
        <v>92566</v>
      </c>
      <c r="E103" s="244">
        <f>E104</f>
        <v>59129</v>
      </c>
      <c r="F103" s="244">
        <f>F104</f>
        <v>90463</v>
      </c>
      <c r="G103" s="244">
        <f>G104</f>
        <v>70391</v>
      </c>
      <c r="H103" s="50">
        <f>G103/D103*100</f>
        <v>76.04411987122701</v>
      </c>
      <c r="I103" s="43">
        <f>G103/F103*100</f>
        <v>77.8119231066845</v>
      </c>
    </row>
    <row r="104" spans="1:9" s="5" customFormat="1" ht="25.5" customHeight="1">
      <c r="A104" s="9">
        <v>79</v>
      </c>
      <c r="B104" s="53">
        <v>411290</v>
      </c>
      <c r="C104" s="51" t="s">
        <v>54</v>
      </c>
      <c r="D104" s="212">
        <f>'општинска управа'!D26+'Културни центар'!D23+'центар за соц рад'!D22</f>
        <v>92566</v>
      </c>
      <c r="E104" s="212">
        <f>'општинска управа'!E26+'Културни центар'!E23+'центар за соц рад'!E22</f>
        <v>59129</v>
      </c>
      <c r="F104" s="212">
        <f>'општинска управа'!F26+'Културни центар'!F23+'центар за соц рад'!F22</f>
        <v>90463</v>
      </c>
      <c r="G104" s="212">
        <f>'општинска управа'!G26+'Културни центар'!G23+'центар за соц рад'!G22</f>
        <v>70391</v>
      </c>
      <c r="H104" s="54">
        <f>G104/D104*100</f>
        <v>76.04411987122701</v>
      </c>
      <c r="I104" s="54">
        <f>G104/F104*100</f>
        <v>77.8119231066845</v>
      </c>
    </row>
    <row r="105" spans="1:9" ht="24" customHeight="1">
      <c r="A105" s="37"/>
      <c r="B105" s="38"/>
      <c r="C105" s="39"/>
      <c r="D105" s="244"/>
      <c r="E105" s="244"/>
      <c r="F105" s="244"/>
      <c r="G105" s="244"/>
      <c r="H105" s="50"/>
      <c r="I105" s="43"/>
    </row>
    <row r="106" spans="1:9" s="5" customFormat="1" ht="24" customHeight="1">
      <c r="A106" s="9">
        <v>80</v>
      </c>
      <c r="B106" s="132" t="s">
        <v>493</v>
      </c>
      <c r="C106" s="39" t="s">
        <v>611</v>
      </c>
      <c r="D106" s="211">
        <f>SUM(D107:D109)</f>
        <v>9201</v>
      </c>
      <c r="E106" s="211">
        <f>SUM(E107:E109)</f>
        <v>9809</v>
      </c>
      <c r="F106" s="211">
        <f>SUM(F107:F109)</f>
        <v>11858</v>
      </c>
      <c r="G106" s="211">
        <f>SUM(G107:G109)</f>
        <v>12634</v>
      </c>
      <c r="H106" s="66">
        <f aca="true" t="shared" si="11" ref="H106:H113">G106/D106*100</f>
        <v>137.31116183023585</v>
      </c>
      <c r="I106" s="66">
        <f aca="true" t="shared" si="12" ref="I106:I113">G106/F106*100</f>
        <v>106.54410524540394</v>
      </c>
    </row>
    <row r="107" spans="1:9" s="5" customFormat="1" ht="24" customHeight="1">
      <c r="A107" s="9">
        <v>81</v>
      </c>
      <c r="B107" s="53" t="s">
        <v>494</v>
      </c>
      <c r="C107" s="51" t="s">
        <v>495</v>
      </c>
      <c r="D107" s="212">
        <f>'општинска управа'!D29+'Културни центар'!D26+'центар за соц рад'!D25</f>
        <v>5548</v>
      </c>
      <c r="E107" s="212">
        <f>'општинска управа'!E29+'Културни центар'!E26+'центар за соц рад'!E25</f>
        <v>5892</v>
      </c>
      <c r="F107" s="212">
        <f>'општинска управа'!F29+'Културни центар'!F26+'центар за соц рад'!F25</f>
        <v>7150</v>
      </c>
      <c r="G107" s="212">
        <f>'општинска управа'!G29+'Културни центар'!G26+'центар за соц рад'!G25</f>
        <v>7618</v>
      </c>
      <c r="H107" s="54">
        <f t="shared" si="11"/>
        <v>137.31074260994953</v>
      </c>
      <c r="I107" s="54">
        <f t="shared" si="12"/>
        <v>106.54545454545455</v>
      </c>
    </row>
    <row r="108" spans="1:9" s="5" customFormat="1" ht="24" customHeight="1">
      <c r="A108" s="9">
        <v>82</v>
      </c>
      <c r="B108" s="53" t="s">
        <v>496</v>
      </c>
      <c r="C108" s="51" t="s">
        <v>497</v>
      </c>
      <c r="D108" s="212">
        <f>'општинска управа'!D30+'Културни центар'!D27+'центар за соц рад'!D26</f>
        <v>617</v>
      </c>
      <c r="E108" s="212">
        <f>'општинска управа'!E30+'Културни центар'!E27+'центар за соц рад'!E26</f>
        <v>644</v>
      </c>
      <c r="F108" s="212">
        <f>'општинска управа'!F30+'Културни центар'!F27+'центар за соц рад'!F26</f>
        <v>795</v>
      </c>
      <c r="G108" s="212">
        <f>'општинска управа'!G30+'Културни центар'!G27+'центар за соц рад'!G26</f>
        <v>847</v>
      </c>
      <c r="H108" s="54">
        <f t="shared" si="11"/>
        <v>137.27714748784442</v>
      </c>
      <c r="I108" s="54">
        <f t="shared" si="12"/>
        <v>106.54088050314465</v>
      </c>
    </row>
    <row r="109" spans="1:9" s="5" customFormat="1" ht="24.75" customHeight="1">
      <c r="A109" s="9">
        <v>83</v>
      </c>
      <c r="B109" s="53" t="s">
        <v>498</v>
      </c>
      <c r="C109" s="51" t="s">
        <v>499</v>
      </c>
      <c r="D109" s="212">
        <f>'општинска управа'!D31+'Културни центар'!D28+'центар за соц рад'!D27</f>
        <v>3036</v>
      </c>
      <c r="E109" s="212">
        <f>'општинска управа'!E31+'Културни центар'!E28+'центар за соц рад'!E27</f>
        <v>3273</v>
      </c>
      <c r="F109" s="212">
        <f>'општинска управа'!F31+'Културни центар'!F28+'центар за соц рад'!F27</f>
        <v>3913</v>
      </c>
      <c r="G109" s="212">
        <f>'општинска управа'!G31+'Културни центар'!G28+'центар за соц рад'!G27</f>
        <v>4169</v>
      </c>
      <c r="H109" s="54">
        <f t="shared" si="11"/>
        <v>137.31884057971016</v>
      </c>
      <c r="I109" s="54">
        <f t="shared" si="12"/>
        <v>106.54229491438794</v>
      </c>
    </row>
    <row r="110" spans="1:9" s="5" customFormat="1" ht="25.5" customHeight="1">
      <c r="A110" s="9">
        <v>84</v>
      </c>
      <c r="B110" s="132" t="s">
        <v>500</v>
      </c>
      <c r="C110" s="39" t="s">
        <v>614</v>
      </c>
      <c r="D110" s="211">
        <f>SUM(D111:D113)</f>
        <v>8000</v>
      </c>
      <c r="E110" s="211">
        <f>SUM(E111:E113)</f>
        <v>2955</v>
      </c>
      <c r="F110" s="211">
        <f>SUM(F111:F113)</f>
        <v>4285</v>
      </c>
      <c r="G110" s="211">
        <f>SUM(G111:G113)</f>
        <v>9000</v>
      </c>
      <c r="H110" s="66">
        <f t="shared" si="11"/>
        <v>112.5</v>
      </c>
      <c r="I110" s="66">
        <f t="shared" si="12"/>
        <v>210.0350058343057</v>
      </c>
    </row>
    <row r="111" spans="1:9" s="5" customFormat="1" ht="25.5" customHeight="1">
      <c r="A111" s="9">
        <v>85</v>
      </c>
      <c r="B111" s="53" t="s">
        <v>501</v>
      </c>
      <c r="C111" s="51" t="s">
        <v>502</v>
      </c>
      <c r="D111" s="213">
        <f>'општинска управа'!D34</f>
        <v>0</v>
      </c>
      <c r="E111" s="213">
        <f>'општинска управа'!E34</f>
        <v>1285</v>
      </c>
      <c r="F111" s="213">
        <f>'општинска управа'!F34</f>
        <v>1285</v>
      </c>
      <c r="G111" s="213">
        <f>'општинска управа'!G34</f>
        <v>3000</v>
      </c>
      <c r="H111" s="54" t="e">
        <f t="shared" si="11"/>
        <v>#DIV/0!</v>
      </c>
      <c r="I111" s="54">
        <f t="shared" si="12"/>
        <v>233.46303501945528</v>
      </c>
    </row>
    <row r="112" spans="1:9" s="5" customFormat="1" ht="25.5" customHeight="1">
      <c r="A112" s="9">
        <v>86</v>
      </c>
      <c r="B112" s="53" t="s">
        <v>503</v>
      </c>
      <c r="C112" s="51" t="s">
        <v>53</v>
      </c>
      <c r="D112" s="213">
        <f>'општинска управа'!D35</f>
        <v>3000</v>
      </c>
      <c r="E112" s="213">
        <f>'општинска управа'!E35</f>
        <v>0</v>
      </c>
      <c r="F112" s="213">
        <f>'општинска управа'!F35</f>
        <v>0</v>
      </c>
      <c r="G112" s="213">
        <f>'општинска управа'!G35</f>
        <v>2250</v>
      </c>
      <c r="H112" s="54">
        <f t="shared" si="11"/>
        <v>75</v>
      </c>
      <c r="I112" s="54" t="e">
        <f t="shared" si="12"/>
        <v>#DIV/0!</v>
      </c>
    </row>
    <row r="113" spans="1:9" s="5" customFormat="1" ht="25.5" customHeight="1">
      <c r="A113" s="9">
        <v>87</v>
      </c>
      <c r="B113" s="53" t="s">
        <v>504</v>
      </c>
      <c r="C113" s="51" t="s">
        <v>505</v>
      </c>
      <c r="D113" s="213">
        <f>'општинска управа'!D36</f>
        <v>5000</v>
      </c>
      <c r="E113" s="213">
        <f>'општинска управа'!E36</f>
        <v>1670</v>
      </c>
      <c r="F113" s="213">
        <f>'општинска управа'!F36</f>
        <v>3000</v>
      </c>
      <c r="G113" s="213">
        <f>'општинска управа'!G36</f>
        <v>3750</v>
      </c>
      <c r="H113" s="54">
        <f t="shared" si="11"/>
        <v>75</v>
      </c>
      <c r="I113" s="54">
        <f t="shared" si="12"/>
        <v>125</v>
      </c>
    </row>
    <row r="114" spans="1:9" ht="25.5" customHeight="1">
      <c r="A114" s="9"/>
      <c r="B114" s="49"/>
      <c r="C114" s="51"/>
      <c r="D114" s="219"/>
      <c r="E114" s="219"/>
      <c r="F114" s="219"/>
      <c r="G114" s="219"/>
      <c r="H114" s="50"/>
      <c r="I114" s="43"/>
    </row>
    <row r="115" spans="1:9" ht="25.5" customHeight="1">
      <c r="A115" s="9">
        <v>88</v>
      </c>
      <c r="B115" s="38">
        <v>412000</v>
      </c>
      <c r="C115" s="39" t="s">
        <v>666</v>
      </c>
      <c r="D115" s="211">
        <f>D117+D120+D136+D145+D153+D156+D167+D173+D142</f>
        <v>552265</v>
      </c>
      <c r="E115" s="211">
        <f>E117+E120+E136+E145+E153+E156+E167+E173+E142</f>
        <v>392081</v>
      </c>
      <c r="F115" s="211">
        <f>F117+F120+F136+F145+F153+F156+F167+F173+F142</f>
        <v>606371</v>
      </c>
      <c r="G115" s="211">
        <f>G117+G120+G136+G145+G153+G156+G167+G173+G142</f>
        <v>618066</v>
      </c>
      <c r="H115" s="50">
        <f>G115/D115*100</f>
        <v>111.9147510705911</v>
      </c>
      <c r="I115" s="43">
        <f>G115/F115*100</f>
        <v>101.92868722283883</v>
      </c>
    </row>
    <row r="116" spans="1:9" ht="25.5" customHeight="1">
      <c r="A116" s="37"/>
      <c r="B116" s="38"/>
      <c r="C116" s="39"/>
      <c r="D116" s="211"/>
      <c r="E116" s="211"/>
      <c r="F116" s="211"/>
      <c r="G116" s="211"/>
      <c r="H116" s="50"/>
      <c r="I116" s="43"/>
    </row>
    <row r="117" spans="1:9" s="5" customFormat="1" ht="25.5" customHeight="1">
      <c r="A117" s="9">
        <v>89</v>
      </c>
      <c r="B117" s="132" t="s">
        <v>587</v>
      </c>
      <c r="C117" s="39" t="s">
        <v>588</v>
      </c>
      <c r="D117" s="211">
        <f>D118</f>
        <v>5000</v>
      </c>
      <c r="E117" s="211">
        <f>E118</f>
        <v>0</v>
      </c>
      <c r="F117" s="211">
        <f>F118</f>
        <v>0</v>
      </c>
      <c r="G117" s="211">
        <f>G118</f>
        <v>0</v>
      </c>
      <c r="H117" s="54">
        <f>G117/D117*100</f>
        <v>0</v>
      </c>
      <c r="I117" s="54" t="e">
        <f>G117/F117*100</f>
        <v>#DIV/0!</v>
      </c>
    </row>
    <row r="118" spans="1:9" ht="25.5" customHeight="1">
      <c r="A118" s="9">
        <v>90</v>
      </c>
      <c r="B118" s="140" t="s">
        <v>589</v>
      </c>
      <c r="C118" s="141" t="s">
        <v>590</v>
      </c>
      <c r="D118" s="216">
        <f>'општинска управа'!D41</f>
        <v>5000</v>
      </c>
      <c r="E118" s="216">
        <f>'општинска управа'!E41</f>
        <v>0</v>
      </c>
      <c r="F118" s="216">
        <f>'општинска управа'!F41</f>
        <v>0</v>
      </c>
      <c r="G118" s="216">
        <f>'општинска управа'!G41</f>
        <v>0</v>
      </c>
      <c r="H118" s="54">
        <f>G118/D118*100</f>
        <v>0</v>
      </c>
      <c r="I118" s="54" t="e">
        <f>G118/F118*100</f>
        <v>#DIV/0!</v>
      </c>
    </row>
    <row r="119" spans="1:9" ht="25.5" customHeight="1">
      <c r="A119" s="9"/>
      <c r="B119" s="140"/>
      <c r="C119" s="141"/>
      <c r="D119" s="216"/>
      <c r="E119" s="216"/>
      <c r="F119" s="216"/>
      <c r="G119" s="216"/>
      <c r="H119" s="63"/>
      <c r="I119" s="54"/>
    </row>
    <row r="120" spans="1:9" ht="25.5" customHeight="1">
      <c r="A120" s="37">
        <v>91</v>
      </c>
      <c r="B120" s="38">
        <v>412200</v>
      </c>
      <c r="C120" s="39" t="s">
        <v>665</v>
      </c>
      <c r="D120" s="211">
        <f>D121+D124+D128+D132</f>
        <v>84132</v>
      </c>
      <c r="E120" s="211">
        <f>E121+E124+E128+E132</f>
        <v>45074</v>
      </c>
      <c r="F120" s="211">
        <f>F121+F124+F128+F132</f>
        <v>80082</v>
      </c>
      <c r="G120" s="211">
        <f>G121+G124+G128+G132</f>
        <v>88732</v>
      </c>
      <c r="H120" s="50">
        <f>G120/D120*100</f>
        <v>105.46759853563448</v>
      </c>
      <c r="I120" s="43">
        <f>G120/F120*100</f>
        <v>110.80142853575086</v>
      </c>
    </row>
    <row r="121" spans="1:9" s="55" customFormat="1" ht="25.5" customHeight="1">
      <c r="A121" s="37">
        <v>92</v>
      </c>
      <c r="B121" s="38">
        <v>412210</v>
      </c>
      <c r="C121" s="39" t="s">
        <v>610</v>
      </c>
      <c r="D121" s="245">
        <f>D122+D123</f>
        <v>37400</v>
      </c>
      <c r="E121" s="245">
        <f>E122+E123</f>
        <v>18517</v>
      </c>
      <c r="F121" s="245">
        <f>F122+F123</f>
        <v>37250</v>
      </c>
      <c r="G121" s="245">
        <f>G122+G123</f>
        <v>38400</v>
      </c>
      <c r="H121" s="50">
        <f aca="true" t="shared" si="13" ref="H121:H126">G121/D121*100</f>
        <v>102.67379679144386</v>
      </c>
      <c r="I121" s="43">
        <f aca="true" t="shared" si="14" ref="I121:I126">G121/F121*100</f>
        <v>103.08724832214766</v>
      </c>
    </row>
    <row r="122" spans="1:9" ht="25.5" customHeight="1">
      <c r="A122" s="37">
        <v>93</v>
      </c>
      <c r="B122" s="37">
        <v>412211</v>
      </c>
      <c r="C122" s="51" t="s">
        <v>55</v>
      </c>
      <c r="D122" s="219">
        <f>'општинска управа'!D45+'центар за соц рад'!D34+'средња школа'!D18</f>
        <v>23600</v>
      </c>
      <c r="E122" s="219">
        <f>'општинска управа'!E45+'центар за соц рад'!E34+'средња школа'!E18</f>
        <v>16573</v>
      </c>
      <c r="F122" s="219">
        <f>'општинска управа'!F45+'центар за соц рад'!F34+'средња школа'!F18</f>
        <v>23450</v>
      </c>
      <c r="G122" s="219">
        <f>'општинска управа'!G45+'центар за соц рад'!G34+'средња школа'!G18</f>
        <v>24600</v>
      </c>
      <c r="H122" s="46">
        <f t="shared" si="13"/>
        <v>104.23728813559323</v>
      </c>
      <c r="I122" s="47">
        <f t="shared" si="14"/>
        <v>104.9040511727079</v>
      </c>
    </row>
    <row r="123" spans="1:9" ht="25.5" customHeight="1">
      <c r="A123" s="37">
        <v>94</v>
      </c>
      <c r="B123" s="37">
        <v>412215</v>
      </c>
      <c r="C123" s="51" t="s">
        <v>56</v>
      </c>
      <c r="D123" s="219">
        <f>'општинска управа'!D46+'средња школа'!D19</f>
        <v>13800</v>
      </c>
      <c r="E123" s="219">
        <f>'општинска управа'!E46+'средња школа'!E19</f>
        <v>1944</v>
      </c>
      <c r="F123" s="219">
        <f>'општинска управа'!F46+'средња школа'!F19</f>
        <v>13800</v>
      </c>
      <c r="G123" s="219">
        <f>'општинска управа'!G46+'средња школа'!G19</f>
        <v>13800</v>
      </c>
      <c r="H123" s="46">
        <f t="shared" si="13"/>
        <v>100</v>
      </c>
      <c r="I123" s="47">
        <f t="shared" si="14"/>
        <v>100</v>
      </c>
    </row>
    <row r="124" spans="1:9" ht="25.5" customHeight="1">
      <c r="A124" s="37">
        <v>95</v>
      </c>
      <c r="B124" s="38">
        <v>412220</v>
      </c>
      <c r="C124" s="44" t="s">
        <v>664</v>
      </c>
      <c r="D124" s="224">
        <f>D125+D126+D127</f>
        <v>9522</v>
      </c>
      <c r="E124" s="224">
        <f>E125+E126+E127</f>
        <v>5727</v>
      </c>
      <c r="F124" s="224">
        <f>F125+F126+F127</f>
        <v>8122</v>
      </c>
      <c r="G124" s="224">
        <f>G125+G126+G127</f>
        <v>14522</v>
      </c>
      <c r="H124" s="50">
        <f t="shared" si="13"/>
        <v>152.50997689561018</v>
      </c>
      <c r="I124" s="43">
        <f t="shared" si="14"/>
        <v>178.79832553558236</v>
      </c>
    </row>
    <row r="125" spans="1:9" ht="25.5" customHeight="1">
      <c r="A125" s="37">
        <v>96</v>
      </c>
      <c r="B125" s="37">
        <v>412221</v>
      </c>
      <c r="C125" s="51" t="s">
        <v>57</v>
      </c>
      <c r="D125" s="213">
        <f>'општинска управа'!D48+'центар за соц рад'!D36+'средња школа'!D21</f>
        <v>6400</v>
      </c>
      <c r="E125" s="213">
        <f>'општинска управа'!E48+'центар за соц рад'!E36+'средња школа'!E21</f>
        <v>3818</v>
      </c>
      <c r="F125" s="213">
        <f>'општинска управа'!F48+'центар за соц рад'!F36+'средња школа'!F21</f>
        <v>5600</v>
      </c>
      <c r="G125" s="213">
        <f>'општинска управа'!G48+'центар за соц рад'!G36+'средња школа'!G21</f>
        <v>6400</v>
      </c>
      <c r="H125" s="46">
        <f t="shared" si="13"/>
        <v>100</v>
      </c>
      <c r="I125" s="47">
        <f t="shared" si="14"/>
        <v>114.28571428571428</v>
      </c>
    </row>
    <row r="126" spans="1:9" ht="25.5" customHeight="1">
      <c r="A126" s="37">
        <v>97</v>
      </c>
      <c r="B126" s="37">
        <v>412222</v>
      </c>
      <c r="C126" s="45" t="s">
        <v>58</v>
      </c>
      <c r="D126" s="219">
        <f>'центар за соц рад'!D37+'средња школа'!D22</f>
        <v>3122</v>
      </c>
      <c r="E126" s="219">
        <f>'центар за соц рад'!E37+'средња школа'!E22</f>
        <v>1909</v>
      </c>
      <c r="F126" s="219">
        <f>'центар за соц рад'!F37+'средња школа'!F22</f>
        <v>2522</v>
      </c>
      <c r="G126" s="219">
        <f>'центар за соц рад'!G37+'средња школа'!G22</f>
        <v>3122</v>
      </c>
      <c r="H126" s="46">
        <f t="shared" si="13"/>
        <v>100</v>
      </c>
      <c r="I126" s="47">
        <f t="shared" si="14"/>
        <v>123.79064234734338</v>
      </c>
    </row>
    <row r="127" spans="1:9" ht="25.5" customHeight="1">
      <c r="A127" s="37">
        <v>98</v>
      </c>
      <c r="B127" s="9">
        <v>412223</v>
      </c>
      <c r="C127" s="51" t="s">
        <v>650</v>
      </c>
      <c r="D127" s="213">
        <f>'општинска управа'!D49</f>
        <v>0</v>
      </c>
      <c r="E127" s="213">
        <f>'општинска управа'!E49</f>
        <v>0</v>
      </c>
      <c r="F127" s="213">
        <f>'општинска управа'!F49</f>
        <v>0</v>
      </c>
      <c r="G127" s="213">
        <f>'општинска управа'!G49</f>
        <v>5000</v>
      </c>
      <c r="H127" s="54" t="e">
        <f>G127/D127*100</f>
        <v>#DIV/0!</v>
      </c>
      <c r="I127" s="54" t="e">
        <f>G127/F127*100</f>
        <v>#DIV/0!</v>
      </c>
    </row>
    <row r="128" spans="1:9" s="55" customFormat="1" ht="25.5" customHeight="1">
      <c r="A128" s="37">
        <v>99</v>
      </c>
      <c r="B128" s="38">
        <v>412230</v>
      </c>
      <c r="C128" s="39" t="s">
        <v>747</v>
      </c>
      <c r="D128" s="245">
        <f>SUM(D129:D131)</f>
        <v>32110</v>
      </c>
      <c r="E128" s="245">
        <f>SUM(E129:E131)</f>
        <v>19464</v>
      </c>
      <c r="F128" s="245">
        <f>SUM(F129:F131)</f>
        <v>29610</v>
      </c>
      <c r="G128" s="245">
        <f>SUM(G129:G131)</f>
        <v>30710</v>
      </c>
      <c r="H128" s="50">
        <f aca="true" t="shared" si="15" ref="H128:H134">G128/D128*100</f>
        <v>95.63998754282154</v>
      </c>
      <c r="I128" s="43">
        <f aca="true" t="shared" si="16" ref="I128:I134">G128/F128*100</f>
        <v>103.71496116176968</v>
      </c>
    </row>
    <row r="129" spans="1:9" ht="25.5" customHeight="1">
      <c r="A129" s="37">
        <v>100</v>
      </c>
      <c r="B129" s="37">
        <v>412231</v>
      </c>
      <c r="C129" s="45" t="s">
        <v>59</v>
      </c>
      <c r="D129" s="219">
        <f>'општинска управа'!D51+'центар за соц рад'!D39+'Културни центар'!D33+'средња школа'!D23</f>
        <v>13440</v>
      </c>
      <c r="E129" s="219">
        <f>'општинска управа'!E51+'центар за соц рад'!E39+'Културни центар'!E33+'средња школа'!E23</f>
        <v>8313</v>
      </c>
      <c r="F129" s="219">
        <f>'општинска управа'!F51+'центар за соц рад'!F39+'Културни центар'!F33+'средња школа'!F23</f>
        <v>12740</v>
      </c>
      <c r="G129" s="219">
        <f>'општинска управа'!G51+'центар за соц рад'!G39+'Културни центар'!G33+'средња школа'!G23</f>
        <v>12540</v>
      </c>
      <c r="H129" s="46">
        <f t="shared" si="15"/>
        <v>93.30357142857143</v>
      </c>
      <c r="I129" s="47">
        <f t="shared" si="16"/>
        <v>98.43014128728414</v>
      </c>
    </row>
    <row r="130" spans="1:9" ht="25.5" customHeight="1">
      <c r="A130" s="37">
        <v>101</v>
      </c>
      <c r="B130" s="37">
        <v>412233</v>
      </c>
      <c r="C130" s="45" t="s">
        <v>60</v>
      </c>
      <c r="D130" s="219">
        <f>'општинска управа'!D52+'центар за соц рад'!D40</f>
        <v>7300</v>
      </c>
      <c r="E130" s="219">
        <f>'општинска управа'!E52+'центар за соц рад'!E40</f>
        <v>4104</v>
      </c>
      <c r="F130" s="219">
        <f>'општинска управа'!F52+'центар за соц рад'!F40</f>
        <v>6500</v>
      </c>
      <c r="G130" s="219">
        <f>'општинска управа'!G52+'центар за соц рад'!G40</f>
        <v>6800</v>
      </c>
      <c r="H130" s="46">
        <f t="shared" si="15"/>
        <v>93.15068493150685</v>
      </c>
      <c r="I130" s="47">
        <f t="shared" si="16"/>
        <v>104.61538461538463</v>
      </c>
    </row>
    <row r="131" spans="1:9" ht="25.5" customHeight="1">
      <c r="A131" s="37">
        <v>102</v>
      </c>
      <c r="B131" s="37">
        <v>412234</v>
      </c>
      <c r="C131" s="45" t="s">
        <v>61</v>
      </c>
      <c r="D131" s="219">
        <f>'општинска управа'!D53+'центар за соц рад'!D41+Библиотека!D16+'средња школа'!D24+'Културни центар'!D34</f>
        <v>11370</v>
      </c>
      <c r="E131" s="219">
        <f>'општинска управа'!E53+'центар за соц рад'!E41+Библиотека!E16+'средња школа'!E24+'Културни центар'!E34</f>
        <v>7047</v>
      </c>
      <c r="F131" s="219">
        <f>'општинска управа'!F53+'центар за соц рад'!F41+Библиотека!F16+'средња школа'!F24+'Културни центар'!F34</f>
        <v>10370</v>
      </c>
      <c r="G131" s="219">
        <f>'општинска управа'!G53+'центар за соц рад'!G41+Библиотека!G16+'средња школа'!G24+'Културни центар'!G34</f>
        <v>11370</v>
      </c>
      <c r="H131" s="46">
        <f t="shared" si="15"/>
        <v>100</v>
      </c>
      <c r="I131" s="47">
        <f t="shared" si="16"/>
        <v>109.64320154291225</v>
      </c>
    </row>
    <row r="132" spans="1:9" ht="25.5" customHeight="1">
      <c r="A132" s="37">
        <v>103</v>
      </c>
      <c r="B132" s="38">
        <v>412240</v>
      </c>
      <c r="C132" s="44" t="s">
        <v>663</v>
      </c>
      <c r="D132" s="224">
        <f>D133+D134</f>
        <v>5100</v>
      </c>
      <c r="E132" s="224">
        <f>E133+E134</f>
        <v>1366</v>
      </c>
      <c r="F132" s="224">
        <f>F133+F134</f>
        <v>5100</v>
      </c>
      <c r="G132" s="224">
        <f>G133+G134</f>
        <v>5100</v>
      </c>
      <c r="H132" s="50">
        <f t="shared" si="15"/>
        <v>100</v>
      </c>
      <c r="I132" s="43">
        <f t="shared" si="16"/>
        <v>100</v>
      </c>
    </row>
    <row r="133" spans="1:9" ht="25.5" customHeight="1">
      <c r="A133" s="37">
        <v>104</v>
      </c>
      <c r="B133" s="37">
        <v>412241</v>
      </c>
      <c r="C133" s="45" t="s">
        <v>62</v>
      </c>
      <c r="D133" s="213">
        <f>'општинска управа'!D55</f>
        <v>4100</v>
      </c>
      <c r="E133" s="213">
        <f>'општинска управа'!E55</f>
        <v>366</v>
      </c>
      <c r="F133" s="213">
        <f>'општинска управа'!F55</f>
        <v>4100</v>
      </c>
      <c r="G133" s="213">
        <f>'општинска управа'!G55</f>
        <v>4100</v>
      </c>
      <c r="H133" s="46">
        <f t="shared" si="15"/>
        <v>100</v>
      </c>
      <c r="I133" s="47">
        <f t="shared" si="16"/>
        <v>100</v>
      </c>
    </row>
    <row r="134" spans="1:9" ht="25.5" customHeight="1">
      <c r="A134" s="37">
        <v>105</v>
      </c>
      <c r="B134" s="37">
        <v>412249</v>
      </c>
      <c r="C134" s="51" t="s">
        <v>63</v>
      </c>
      <c r="D134" s="213">
        <f>'средња школа'!D26</f>
        <v>1000</v>
      </c>
      <c r="E134" s="213">
        <f>'средња школа'!E26</f>
        <v>1000</v>
      </c>
      <c r="F134" s="213">
        <f>'средња школа'!F26</f>
        <v>1000</v>
      </c>
      <c r="G134" s="213">
        <f>'средња школа'!G26</f>
        <v>1000</v>
      </c>
      <c r="H134" s="46">
        <f t="shared" si="15"/>
        <v>100</v>
      </c>
      <c r="I134" s="47">
        <f t="shared" si="16"/>
        <v>100</v>
      </c>
    </row>
    <row r="135" spans="1:9" ht="25.5" customHeight="1">
      <c r="A135" s="37"/>
      <c r="B135" s="37"/>
      <c r="C135" s="51"/>
      <c r="D135" s="213"/>
      <c r="E135" s="213"/>
      <c r="F135" s="213"/>
      <c r="G135" s="213"/>
      <c r="H135" s="46"/>
      <c r="I135" s="47"/>
    </row>
    <row r="136" spans="1:9" ht="25.5" customHeight="1">
      <c r="A136" s="37">
        <v>106</v>
      </c>
      <c r="B136" s="38">
        <v>412300</v>
      </c>
      <c r="C136" s="44" t="s">
        <v>662</v>
      </c>
      <c r="D136" s="211">
        <f>SUM(D137:D140)</f>
        <v>23800</v>
      </c>
      <c r="E136" s="211">
        <f>SUM(E137:E140)</f>
        <v>12228</v>
      </c>
      <c r="F136" s="211">
        <f>SUM(F137:F140)</f>
        <v>18701</v>
      </c>
      <c r="G136" s="211">
        <f>SUM(G137:G140)</f>
        <v>20700</v>
      </c>
      <c r="H136" s="50">
        <f>G136/D136*100</f>
        <v>86.97478991596638</v>
      </c>
      <c r="I136" s="43">
        <f>G136/F136*100</f>
        <v>110.68926795358539</v>
      </c>
    </row>
    <row r="137" spans="1:9" ht="25.5" customHeight="1">
      <c r="A137" s="37">
        <v>107</v>
      </c>
      <c r="B137" s="37">
        <v>412311</v>
      </c>
      <c r="C137" s="51" t="s">
        <v>517</v>
      </c>
      <c r="D137" s="213">
        <f>'општинска управа'!D58+'Културни центар'!D37+'средња школа'!D29+Библиотека!D19+'центар за соц рад'!D44</f>
        <v>7650</v>
      </c>
      <c r="E137" s="213">
        <f>'општинска управа'!E58+'Културни центар'!E37+'средња школа'!E29+Библиотека!E19+'центар за соц рад'!E44</f>
        <v>2392</v>
      </c>
      <c r="F137" s="213">
        <f>'општинска управа'!F58+'Културни центар'!F37+'средња школа'!F29+Библиотека!F19+'центар за соц рад'!F44</f>
        <v>4150</v>
      </c>
      <c r="G137" s="213">
        <f>'општинска управа'!G58+'Културни центар'!G37+'средња школа'!G29+Библиотека!G19+'центар за соц рад'!G44</f>
        <v>5550</v>
      </c>
      <c r="H137" s="46">
        <f>G137/D137*100</f>
        <v>72.54901960784314</v>
      </c>
      <c r="I137" s="47">
        <f>G137/F137*100</f>
        <v>133.73493975903614</v>
      </c>
    </row>
    <row r="138" spans="1:9" ht="25.5" customHeight="1">
      <c r="A138" s="37">
        <v>108</v>
      </c>
      <c r="B138" s="37">
        <v>412319</v>
      </c>
      <c r="C138" s="51" t="s">
        <v>65</v>
      </c>
      <c r="D138" s="213">
        <f>'општинска управа'!D59+'центар за соц рад'!D45+Библиотека!D20+'средња школа'!D30+'Културни центар'!D38</f>
        <v>13950</v>
      </c>
      <c r="E138" s="213">
        <f>'општинска управа'!E59+'центар за соц рад'!E45+Библиотека!E20+'средња школа'!E30+'Културни центар'!E38</f>
        <v>8207</v>
      </c>
      <c r="F138" s="213">
        <f>'општинска управа'!F59+'центар за соц рад'!F45+Библиотека!F20+'средња школа'!F30+'Културни центар'!F38</f>
        <v>12351</v>
      </c>
      <c r="G138" s="213">
        <f>'општинска управа'!G59+'центар за соц рад'!G45+Библиотека!G20+'средња школа'!G30+'Културни центар'!G38</f>
        <v>12950</v>
      </c>
      <c r="H138" s="46">
        <f>G138/D138*100</f>
        <v>92.831541218638</v>
      </c>
      <c r="I138" s="47">
        <f>G138/F138*100</f>
        <v>104.84980973200551</v>
      </c>
    </row>
    <row r="139" spans="1:9" ht="25.5" customHeight="1">
      <c r="A139" s="37">
        <v>109</v>
      </c>
      <c r="B139" s="37">
        <v>412321</v>
      </c>
      <c r="C139" s="45" t="s">
        <v>66</v>
      </c>
      <c r="D139" s="213">
        <f>'средња школа'!D31</f>
        <v>1200</v>
      </c>
      <c r="E139" s="213">
        <f>'средња школа'!E31</f>
        <v>828</v>
      </c>
      <c r="F139" s="213">
        <f>'средња школа'!F31</f>
        <v>1200</v>
      </c>
      <c r="G139" s="213">
        <f>'средња школа'!G31</f>
        <v>1200</v>
      </c>
      <c r="H139" s="46">
        <f>G139/D139*100</f>
        <v>100</v>
      </c>
      <c r="I139" s="47">
        <f>G139/F139*100</f>
        <v>100</v>
      </c>
    </row>
    <row r="140" spans="1:9" ht="25.5" customHeight="1">
      <c r="A140" s="37">
        <v>110</v>
      </c>
      <c r="B140" s="37">
        <v>412333</v>
      </c>
      <c r="C140" s="51" t="s">
        <v>67</v>
      </c>
      <c r="D140" s="213">
        <f>'средња школа'!D32</f>
        <v>1000</v>
      </c>
      <c r="E140" s="213">
        <f>'средња школа'!E32</f>
        <v>801</v>
      </c>
      <c r="F140" s="213">
        <f>'средња школа'!F32</f>
        <v>1000</v>
      </c>
      <c r="G140" s="213">
        <f>'средња школа'!G32</f>
        <v>1000</v>
      </c>
      <c r="H140" s="46">
        <f>G140/D140*100</f>
        <v>100</v>
      </c>
      <c r="I140" s="47">
        <f>G140/F140*100</f>
        <v>100</v>
      </c>
    </row>
    <row r="141" spans="1:9" ht="25.5" customHeight="1">
      <c r="A141" s="37"/>
      <c r="B141" s="37"/>
      <c r="C141" s="51"/>
      <c r="D141" s="213"/>
      <c r="E141" s="213"/>
      <c r="F141" s="213"/>
      <c r="G141" s="213"/>
      <c r="H141" s="46"/>
      <c r="I141" s="47"/>
    </row>
    <row r="142" spans="1:9" ht="25.5" customHeight="1">
      <c r="A142" s="37">
        <v>111</v>
      </c>
      <c r="B142" s="38">
        <v>412400</v>
      </c>
      <c r="C142" s="39" t="s">
        <v>661</v>
      </c>
      <c r="D142" s="246">
        <f>D143+D144</f>
        <v>1600</v>
      </c>
      <c r="E142" s="246">
        <f>E143+E144</f>
        <v>494</v>
      </c>
      <c r="F142" s="246">
        <f>F143+F144</f>
        <v>1600</v>
      </c>
      <c r="G142" s="246">
        <f>G143+G144</f>
        <v>1600</v>
      </c>
      <c r="H142" s="180">
        <f>G142/D142*100</f>
        <v>100</v>
      </c>
      <c r="I142" s="180">
        <f>G142/F142*100</f>
        <v>100</v>
      </c>
    </row>
    <row r="143" spans="1:9" ht="25.5" customHeight="1">
      <c r="A143" s="37">
        <v>112</v>
      </c>
      <c r="B143" s="37">
        <v>412431</v>
      </c>
      <c r="C143" s="51" t="s">
        <v>69</v>
      </c>
      <c r="D143" s="213">
        <f>'средња школа'!D35</f>
        <v>600</v>
      </c>
      <c r="E143" s="213">
        <f>'средња школа'!E35</f>
        <v>360</v>
      </c>
      <c r="F143" s="213">
        <f>'средња школа'!F35</f>
        <v>600</v>
      </c>
      <c r="G143" s="213">
        <f>'средња школа'!G35</f>
        <v>600</v>
      </c>
      <c r="H143" s="46">
        <f>G143/D143*100</f>
        <v>100</v>
      </c>
      <c r="I143" s="47">
        <f>G143/F143*100</f>
        <v>100</v>
      </c>
    </row>
    <row r="144" spans="1:9" ht="25.5" customHeight="1">
      <c r="A144" s="9">
        <v>113</v>
      </c>
      <c r="B144" s="9">
        <v>412433</v>
      </c>
      <c r="C144" s="19" t="s">
        <v>70</v>
      </c>
      <c r="D144" s="229">
        <f>'Културни центар'!D41</f>
        <v>1000</v>
      </c>
      <c r="E144" s="229">
        <f>'Културни центар'!E41</f>
        <v>134</v>
      </c>
      <c r="F144" s="229">
        <f>'Културни центар'!F41</f>
        <v>1000</v>
      </c>
      <c r="G144" s="229">
        <f>'Културни центар'!G41</f>
        <v>1000</v>
      </c>
      <c r="H144" s="58">
        <f>G144/D144*100</f>
        <v>100</v>
      </c>
      <c r="I144" s="58">
        <f>G144/F144*100</f>
        <v>100</v>
      </c>
    </row>
    <row r="145" spans="1:9" ht="25.5" customHeight="1">
      <c r="A145" s="37">
        <v>114</v>
      </c>
      <c r="B145" s="38">
        <v>412500</v>
      </c>
      <c r="C145" s="44" t="s">
        <v>660</v>
      </c>
      <c r="D145" s="211">
        <f>SUM(D146:D151)</f>
        <v>36700</v>
      </c>
      <c r="E145" s="211">
        <f>SUM(E146:E151)</f>
        <v>33136</v>
      </c>
      <c r="F145" s="211">
        <f>SUM(F146:F151)</f>
        <v>64251</v>
      </c>
      <c r="G145" s="211">
        <f>SUM(G146:G151)</f>
        <v>46100</v>
      </c>
      <c r="H145" s="50">
        <f aca="true" t="shared" si="17" ref="H145:H151">G145/D145*100</f>
        <v>125.61307901907357</v>
      </c>
      <c r="I145" s="43">
        <f aca="true" t="shared" si="18" ref="I145:I151">G145/F145*100</f>
        <v>71.74985603336913</v>
      </c>
    </row>
    <row r="146" spans="1:9" ht="24" customHeight="1">
      <c r="A146" s="37">
        <v>115</v>
      </c>
      <c r="B146" s="37">
        <v>412510</v>
      </c>
      <c r="C146" s="45" t="s">
        <v>71</v>
      </c>
      <c r="D146" s="219">
        <f>'општинска управа'!D62+'центар за соц рад'!D48+'Културни центар'!D45+'средња школа'!D37+'Културни центар'!D44</f>
        <v>7600</v>
      </c>
      <c r="E146" s="219">
        <f>'општинска управа'!E62+'центар за соц рад'!E48+'Културни центар'!E45+'средња школа'!E37+'Културни центар'!E44</f>
        <v>11174</v>
      </c>
      <c r="F146" s="219">
        <f>'општинска управа'!F62+'центар за соц рад'!F48+'Културни центар'!F45+'средња школа'!F37+'Културни центар'!F44</f>
        <v>15300</v>
      </c>
      <c r="G146" s="219">
        <f>'општинска управа'!G62+'центар за соц рад'!G48+'Културни центар'!G45+'средња школа'!G37+'Културни центар'!G44</f>
        <v>7600</v>
      </c>
      <c r="H146" s="46">
        <f t="shared" si="17"/>
        <v>100</v>
      </c>
      <c r="I146" s="47">
        <f t="shared" si="18"/>
        <v>49.673202614379086</v>
      </c>
    </row>
    <row r="147" spans="1:9" ht="25.5" customHeight="1">
      <c r="A147" s="37">
        <v>116</v>
      </c>
      <c r="B147" s="9">
        <v>412515</v>
      </c>
      <c r="C147" s="51" t="s">
        <v>651</v>
      </c>
      <c r="D147" s="219">
        <f>'општинска управа'!D63</f>
        <v>0</v>
      </c>
      <c r="E147" s="219">
        <f>'општинска управа'!E63</f>
        <v>0</v>
      </c>
      <c r="F147" s="219">
        <f>'општинска управа'!F63</f>
        <v>0</v>
      </c>
      <c r="G147" s="219">
        <f>'општинска управа'!G63</f>
        <v>2000</v>
      </c>
      <c r="H147" s="54" t="e">
        <f t="shared" si="17"/>
        <v>#DIV/0!</v>
      </c>
      <c r="I147" s="54" t="e">
        <f t="shared" si="18"/>
        <v>#DIV/0!</v>
      </c>
    </row>
    <row r="148" spans="1:9" s="5" customFormat="1" ht="24" customHeight="1">
      <c r="A148" s="37">
        <v>117</v>
      </c>
      <c r="B148" s="9">
        <v>412521</v>
      </c>
      <c r="C148" s="19" t="s">
        <v>72</v>
      </c>
      <c r="D148" s="213">
        <f>'општинска управа'!D64</f>
        <v>2000</v>
      </c>
      <c r="E148" s="213">
        <f>'општинска управа'!E64</f>
        <v>6951</v>
      </c>
      <c r="F148" s="213">
        <f>'општинска управа'!F64</f>
        <v>6951</v>
      </c>
      <c r="G148" s="213">
        <f>'општинска управа'!G64</f>
        <v>2000</v>
      </c>
      <c r="H148" s="54">
        <f t="shared" si="17"/>
        <v>100</v>
      </c>
      <c r="I148" s="54">
        <f t="shared" si="18"/>
        <v>28.772838440512157</v>
      </c>
    </row>
    <row r="149" spans="1:9" ht="24" customHeight="1">
      <c r="A149" s="37">
        <v>118</v>
      </c>
      <c r="B149" s="37">
        <v>412531</v>
      </c>
      <c r="C149" s="51" t="s">
        <v>73</v>
      </c>
      <c r="D149" s="219">
        <f>'општинска управа'!D65+'средња школа'!D38</f>
        <v>7100</v>
      </c>
      <c r="E149" s="219">
        <f>'општинска управа'!E65+'средња школа'!E38</f>
        <v>8693</v>
      </c>
      <c r="F149" s="219">
        <f>'општинска управа'!F65+'средња школа'!F38</f>
        <v>12000</v>
      </c>
      <c r="G149" s="219">
        <f>'општинска управа'!G65+'средња школа'!G38</f>
        <v>7000</v>
      </c>
      <c r="H149" s="46">
        <f t="shared" si="17"/>
        <v>98.59154929577466</v>
      </c>
      <c r="I149" s="47">
        <f t="shared" si="18"/>
        <v>58.333333333333336</v>
      </c>
    </row>
    <row r="150" spans="1:9" ht="24" customHeight="1">
      <c r="A150" s="37">
        <v>119</v>
      </c>
      <c r="B150" s="149">
        <v>412537</v>
      </c>
      <c r="C150" s="150" t="s">
        <v>478</v>
      </c>
      <c r="D150" s="219">
        <f>'општинска управа'!D66</f>
        <v>0</v>
      </c>
      <c r="E150" s="219">
        <f>'општинска управа'!E66</f>
        <v>0</v>
      </c>
      <c r="F150" s="219">
        <f>'општинска управа'!F66</f>
        <v>0</v>
      </c>
      <c r="G150" s="219">
        <f>'општинска управа'!G66</f>
        <v>500</v>
      </c>
      <c r="H150" s="151" t="e">
        <f>G150/D150*100</f>
        <v>#DIV/0!</v>
      </c>
      <c r="I150" s="54" t="e">
        <f>G150/F150*100</f>
        <v>#DIV/0!</v>
      </c>
    </row>
    <row r="151" spans="1:9" ht="24" customHeight="1">
      <c r="A151" s="37">
        <v>120</v>
      </c>
      <c r="B151" s="37">
        <v>412591</v>
      </c>
      <c r="C151" s="51" t="s">
        <v>74</v>
      </c>
      <c r="D151" s="219">
        <f>'општинска управа'!D67</f>
        <v>20000</v>
      </c>
      <c r="E151" s="219">
        <f>'општинска управа'!E67</f>
        <v>6318</v>
      </c>
      <c r="F151" s="219">
        <f>'општинска управа'!F67</f>
        <v>30000</v>
      </c>
      <c r="G151" s="219">
        <f>'општинска управа'!G67</f>
        <v>27000</v>
      </c>
      <c r="H151" s="46">
        <f t="shared" si="17"/>
        <v>135</v>
      </c>
      <c r="I151" s="47">
        <f t="shared" si="18"/>
        <v>90</v>
      </c>
    </row>
    <row r="152" spans="1:9" ht="24" customHeight="1">
      <c r="A152" s="37"/>
      <c r="B152" s="37"/>
      <c r="C152" s="51"/>
      <c r="D152" s="219"/>
      <c r="E152" s="219"/>
      <c r="F152" s="219"/>
      <c r="G152" s="219"/>
      <c r="H152" s="46"/>
      <c r="I152" s="47"/>
    </row>
    <row r="153" spans="1:9" ht="24" customHeight="1">
      <c r="A153" s="37">
        <v>121</v>
      </c>
      <c r="B153" s="38">
        <v>412600</v>
      </c>
      <c r="C153" s="39" t="s">
        <v>521</v>
      </c>
      <c r="D153" s="211">
        <f>D154</f>
        <v>21200</v>
      </c>
      <c r="E153" s="211">
        <f>E154</f>
        <v>12525</v>
      </c>
      <c r="F153" s="211">
        <f>F154</f>
        <v>18200</v>
      </c>
      <c r="G153" s="211">
        <f>G154</f>
        <v>19200</v>
      </c>
      <c r="H153" s="50">
        <f aca="true" t="shared" si="19" ref="H153:H165">G153/D153*100</f>
        <v>90.56603773584906</v>
      </c>
      <c r="I153" s="43">
        <f aca="true" t="shared" si="20" ref="I153:I165">G153/F153*100</f>
        <v>105.4945054945055</v>
      </c>
    </row>
    <row r="154" spans="1:9" ht="24" customHeight="1">
      <c r="A154" s="37">
        <v>122</v>
      </c>
      <c r="B154" s="37">
        <v>412632</v>
      </c>
      <c r="C154" s="51" t="s">
        <v>75</v>
      </c>
      <c r="D154" s="213">
        <f>'општинска управа'!D70+'центар за соц рад'!D51+'средња школа'!D41</f>
        <v>21200</v>
      </c>
      <c r="E154" s="213">
        <f>'општинска управа'!E70+'центар за соц рад'!E51+'средња школа'!E41</f>
        <v>12525</v>
      </c>
      <c r="F154" s="213">
        <f>'општинска управа'!F70+'центар за соц рад'!F51+'средња школа'!F41</f>
        <v>18200</v>
      </c>
      <c r="G154" s="213">
        <f>'општинска управа'!G70+'центар за соц рад'!G51+'средња школа'!G41</f>
        <v>19200</v>
      </c>
      <c r="H154" s="46">
        <f t="shared" si="19"/>
        <v>90.56603773584906</v>
      </c>
      <c r="I154" s="47">
        <f t="shared" si="20"/>
        <v>105.4945054945055</v>
      </c>
    </row>
    <row r="155" spans="1:9" ht="24" customHeight="1">
      <c r="A155" s="37"/>
      <c r="B155" s="37"/>
      <c r="C155" s="51"/>
      <c r="D155" s="213"/>
      <c r="E155" s="213"/>
      <c r="F155" s="213"/>
      <c r="G155" s="213"/>
      <c r="H155" s="46"/>
      <c r="I155" s="47"/>
    </row>
    <row r="156" spans="1:9" ht="24" customHeight="1">
      <c r="A156" s="37">
        <v>123</v>
      </c>
      <c r="B156" s="38">
        <v>412700</v>
      </c>
      <c r="C156" s="39" t="s">
        <v>659</v>
      </c>
      <c r="D156" s="244">
        <f>SUM(D157:D165)</f>
        <v>31750</v>
      </c>
      <c r="E156" s="244">
        <f>SUM(E157:E165)</f>
        <v>23336</v>
      </c>
      <c r="F156" s="244">
        <f>SUM(F157:F165)</f>
        <v>37397</v>
      </c>
      <c r="G156" s="244">
        <f>SUM(G157:G165)</f>
        <v>35825</v>
      </c>
      <c r="H156" s="50">
        <f t="shared" si="19"/>
        <v>112.83464566929133</v>
      </c>
      <c r="I156" s="43">
        <f t="shared" si="20"/>
        <v>95.79645426103698</v>
      </c>
    </row>
    <row r="157" spans="1:9" ht="24" customHeight="1">
      <c r="A157" s="37">
        <v>124</v>
      </c>
      <c r="B157" s="37">
        <v>412712</v>
      </c>
      <c r="C157" s="45" t="s">
        <v>76</v>
      </c>
      <c r="D157" s="219">
        <f>'општинска управа'!D73</f>
        <v>5000</v>
      </c>
      <c r="E157" s="219">
        <f>'општинска управа'!E73</f>
        <v>4062</v>
      </c>
      <c r="F157" s="219">
        <f>'општинска управа'!F73</f>
        <v>5500</v>
      </c>
      <c r="G157" s="219">
        <f>'општинска управа'!G73</f>
        <v>5500</v>
      </c>
      <c r="H157" s="46">
        <f t="shared" si="19"/>
        <v>110.00000000000001</v>
      </c>
      <c r="I157" s="47">
        <f t="shared" si="20"/>
        <v>100</v>
      </c>
    </row>
    <row r="158" spans="1:9" s="5" customFormat="1" ht="25.5" customHeight="1">
      <c r="A158" s="37">
        <v>125</v>
      </c>
      <c r="B158" s="53" t="s">
        <v>630</v>
      </c>
      <c r="C158" s="23" t="s">
        <v>631</v>
      </c>
      <c r="D158" s="219">
        <f>'општинска управа'!D74</f>
        <v>0</v>
      </c>
      <c r="E158" s="219">
        <f>'општинска управа'!E74</f>
        <v>1125</v>
      </c>
      <c r="F158" s="219">
        <f>'општинска управа'!F74</f>
        <v>1125</v>
      </c>
      <c r="G158" s="219">
        <f>'општинска управа'!G74</f>
        <v>1125</v>
      </c>
      <c r="H158" s="63" t="e">
        <f t="shared" si="19"/>
        <v>#DIV/0!</v>
      </c>
      <c r="I158" s="54">
        <f t="shared" si="20"/>
        <v>100</v>
      </c>
    </row>
    <row r="159" spans="1:9" ht="24" customHeight="1">
      <c r="A159" s="37">
        <v>126</v>
      </c>
      <c r="B159" s="37">
        <v>412723</v>
      </c>
      <c r="C159" s="45" t="s">
        <v>77</v>
      </c>
      <c r="D159" s="219">
        <f>'општинска управа'!D75</f>
        <v>2500</v>
      </c>
      <c r="E159" s="219">
        <f>'општинска управа'!E75</f>
        <v>2369</v>
      </c>
      <c r="F159" s="219">
        <f>'општинска управа'!F75</f>
        <v>2369</v>
      </c>
      <c r="G159" s="219">
        <f>'општинска управа'!G75</f>
        <v>2500</v>
      </c>
      <c r="H159" s="46">
        <f t="shared" si="19"/>
        <v>100</v>
      </c>
      <c r="I159" s="47">
        <f t="shared" si="20"/>
        <v>105.52975939214859</v>
      </c>
    </row>
    <row r="160" spans="1:9" ht="24" customHeight="1">
      <c r="A160" s="37">
        <v>127</v>
      </c>
      <c r="B160" s="37">
        <v>412725</v>
      </c>
      <c r="C160" s="45" t="s">
        <v>78</v>
      </c>
      <c r="D160" s="213">
        <f>'општинска управа'!D76+'Културни центар'!D48+'средња школа'!D44</f>
        <v>2750</v>
      </c>
      <c r="E160" s="213">
        <f>'општинска управа'!E76+'Културни центар'!E48+'средња школа'!E44</f>
        <v>1403</v>
      </c>
      <c r="F160" s="213">
        <f>'општинска управа'!F76+'Културни центар'!F48+'средња школа'!F44</f>
        <v>2403</v>
      </c>
      <c r="G160" s="213">
        <f>'општинска управа'!G76+'Културни центар'!G48+'средња школа'!G44</f>
        <v>2700</v>
      </c>
      <c r="H160" s="46">
        <f t="shared" si="19"/>
        <v>98.18181818181819</v>
      </c>
      <c r="I160" s="47">
        <f t="shared" si="20"/>
        <v>112.35955056179776</v>
      </c>
    </row>
    <row r="161" spans="1:9" ht="24" customHeight="1">
      <c r="A161" s="37">
        <v>128</v>
      </c>
      <c r="B161" s="37">
        <v>412731</v>
      </c>
      <c r="C161" s="51" t="s">
        <v>79</v>
      </c>
      <c r="D161" s="213">
        <f>'општинска управа'!D77</f>
        <v>3000</v>
      </c>
      <c r="E161" s="213">
        <f>'општинска управа'!E77</f>
        <v>1807</v>
      </c>
      <c r="F161" s="213">
        <f>'општинска управа'!F77</f>
        <v>3000</v>
      </c>
      <c r="G161" s="213">
        <f>'општинска управа'!G77</f>
        <v>3000</v>
      </c>
      <c r="H161" s="46">
        <f t="shared" si="19"/>
        <v>100</v>
      </c>
      <c r="I161" s="47">
        <f t="shared" si="20"/>
        <v>100</v>
      </c>
    </row>
    <row r="162" spans="1:9" ht="24" customHeight="1">
      <c r="A162" s="37">
        <v>129</v>
      </c>
      <c r="B162" s="37">
        <v>412732</v>
      </c>
      <c r="C162" s="51" t="s">
        <v>80</v>
      </c>
      <c r="D162" s="213">
        <f>'општинска управа'!D78</f>
        <v>5000</v>
      </c>
      <c r="E162" s="213">
        <f>'општинска управа'!E78</f>
        <v>5236</v>
      </c>
      <c r="F162" s="213">
        <f>'општинска управа'!F78</f>
        <v>7000</v>
      </c>
      <c r="G162" s="213">
        <f>'општинска управа'!G78</f>
        <v>7000</v>
      </c>
      <c r="H162" s="46">
        <f t="shared" si="19"/>
        <v>140</v>
      </c>
      <c r="I162" s="47">
        <f t="shared" si="20"/>
        <v>100</v>
      </c>
    </row>
    <row r="163" spans="1:9" ht="24" customHeight="1">
      <c r="A163" s="37">
        <v>130</v>
      </c>
      <c r="B163" s="37">
        <v>412739</v>
      </c>
      <c r="C163" s="45" t="s">
        <v>81</v>
      </c>
      <c r="D163" s="213">
        <f>'општинска управа'!D79</f>
        <v>6000</v>
      </c>
      <c r="E163" s="213">
        <f>'општинска управа'!E79</f>
        <v>579</v>
      </c>
      <c r="F163" s="213">
        <f>'општинска управа'!F79</f>
        <v>6000</v>
      </c>
      <c r="G163" s="213">
        <f>'општинска управа'!G79</f>
        <v>6000</v>
      </c>
      <c r="H163" s="46">
        <f t="shared" si="19"/>
        <v>100</v>
      </c>
      <c r="I163" s="47">
        <f t="shared" si="20"/>
        <v>100</v>
      </c>
    </row>
    <row r="164" spans="1:9" ht="24" customHeight="1">
      <c r="A164" s="37">
        <v>131</v>
      </c>
      <c r="B164" s="9">
        <v>412772</v>
      </c>
      <c r="C164" s="51" t="s">
        <v>82</v>
      </c>
      <c r="D164" s="213">
        <f>'општинска управа'!D80</f>
        <v>1500</v>
      </c>
      <c r="E164" s="213">
        <f>'општинска управа'!E80</f>
        <v>3060</v>
      </c>
      <c r="F164" s="213">
        <f>'општинска управа'!F80</f>
        <v>4000</v>
      </c>
      <c r="G164" s="213">
        <f>'општинска управа'!G80</f>
        <v>2000</v>
      </c>
      <c r="H164" s="54">
        <f t="shared" si="19"/>
        <v>133.33333333333331</v>
      </c>
      <c r="I164" s="54">
        <f t="shared" si="20"/>
        <v>50</v>
      </c>
    </row>
    <row r="165" spans="1:9" ht="24" customHeight="1">
      <c r="A165" s="37">
        <v>132</v>
      </c>
      <c r="B165" s="37">
        <v>412773</v>
      </c>
      <c r="C165" s="51" t="s">
        <v>83</v>
      </c>
      <c r="D165" s="213">
        <f>'општинска управа'!D81</f>
        <v>6000</v>
      </c>
      <c r="E165" s="213">
        <f>'општинска управа'!E81</f>
        <v>3695</v>
      </c>
      <c r="F165" s="213">
        <f>'општинска управа'!F81</f>
        <v>6000</v>
      </c>
      <c r="G165" s="213">
        <f>'општинска управа'!G81</f>
        <v>6000</v>
      </c>
      <c r="H165" s="46">
        <f t="shared" si="19"/>
        <v>100</v>
      </c>
      <c r="I165" s="47">
        <f t="shared" si="20"/>
        <v>100</v>
      </c>
    </row>
    <row r="166" spans="1:9" ht="24" customHeight="1">
      <c r="A166" s="37"/>
      <c r="B166" s="37"/>
      <c r="C166" s="51"/>
      <c r="D166" s="213"/>
      <c r="E166" s="213"/>
      <c r="F166" s="213"/>
      <c r="G166" s="213"/>
      <c r="H166" s="46"/>
      <c r="I166" s="47"/>
    </row>
    <row r="167" spans="1:9" ht="24" customHeight="1">
      <c r="A167" s="37">
        <v>133</v>
      </c>
      <c r="B167" s="38">
        <v>412800</v>
      </c>
      <c r="C167" s="39" t="s">
        <v>658</v>
      </c>
      <c r="D167" s="244">
        <f>SUM(D168:D171)</f>
        <v>92000</v>
      </c>
      <c r="E167" s="244">
        <f>SUM(E168:E171)</f>
        <v>86260</v>
      </c>
      <c r="F167" s="244">
        <f>SUM(F168:F171)</f>
        <v>105000</v>
      </c>
      <c r="G167" s="244">
        <f>SUM(G168:G171)</f>
        <v>90000</v>
      </c>
      <c r="H167" s="50">
        <f>G167/D167*100</f>
        <v>97.82608695652173</v>
      </c>
      <c r="I167" s="43">
        <f>G167/F167*100</f>
        <v>85.71428571428571</v>
      </c>
    </row>
    <row r="168" spans="1:9" ht="24" customHeight="1">
      <c r="A168" s="37">
        <v>134</v>
      </c>
      <c r="B168" s="37">
        <v>412812</v>
      </c>
      <c r="C168" s="51" t="s">
        <v>84</v>
      </c>
      <c r="D168" s="219">
        <f>'општинска управа'!D84</f>
        <v>53000</v>
      </c>
      <c r="E168" s="219">
        <f>'општинска управа'!E84</f>
        <v>58440</v>
      </c>
      <c r="F168" s="219">
        <f>'општинска управа'!F84</f>
        <v>65000</v>
      </c>
      <c r="G168" s="219">
        <f>'општинска управа'!G84</f>
        <v>50000</v>
      </c>
      <c r="H168" s="46">
        <f>G168/D168*100</f>
        <v>94.33962264150944</v>
      </c>
      <c r="I168" s="47">
        <f>G168/F168*100</f>
        <v>76.92307692307693</v>
      </c>
    </row>
    <row r="169" spans="1:9" s="5" customFormat="1" ht="24" customHeight="1">
      <c r="A169" s="37">
        <v>135</v>
      </c>
      <c r="B169" s="37">
        <v>412813</v>
      </c>
      <c r="C169" s="51" t="s">
        <v>85</v>
      </c>
      <c r="D169" s="213">
        <f>'општинска управа'!D85</f>
        <v>12000</v>
      </c>
      <c r="E169" s="213">
        <f>'општинска управа'!E85</f>
        <v>8604</v>
      </c>
      <c r="F169" s="213">
        <f>'општинска управа'!F85</f>
        <v>12000</v>
      </c>
      <c r="G169" s="213">
        <f>'општинска управа'!G85</f>
        <v>12000</v>
      </c>
      <c r="H169" s="47">
        <f>G169/D169*100</f>
        <v>100</v>
      </c>
      <c r="I169" s="47">
        <f>G169/F169*100</f>
        <v>100</v>
      </c>
    </row>
    <row r="170" spans="1:9" ht="24" customHeight="1">
      <c r="A170" s="37">
        <v>136</v>
      </c>
      <c r="B170" s="37">
        <v>412814</v>
      </c>
      <c r="C170" s="51" t="s">
        <v>86</v>
      </c>
      <c r="D170" s="219">
        <f>'општинска управа'!D86</f>
        <v>25000</v>
      </c>
      <c r="E170" s="219">
        <f>'општинска управа'!E86</f>
        <v>19216</v>
      </c>
      <c r="F170" s="219">
        <f>'општинска управа'!F86</f>
        <v>26000</v>
      </c>
      <c r="G170" s="219">
        <f>'општинска управа'!G86</f>
        <v>26000</v>
      </c>
      <c r="H170" s="46">
        <f>G170/D170*100</f>
        <v>104</v>
      </c>
      <c r="I170" s="47">
        <f>G170/F170*100</f>
        <v>100</v>
      </c>
    </row>
    <row r="171" spans="1:9" ht="24" customHeight="1">
      <c r="A171" s="37">
        <v>137</v>
      </c>
      <c r="B171" s="37">
        <v>412821</v>
      </c>
      <c r="C171" s="51" t="s">
        <v>87</v>
      </c>
      <c r="D171" s="219">
        <f>'општинска управа'!D87</f>
        <v>2000</v>
      </c>
      <c r="E171" s="219">
        <f>'општинска управа'!E87</f>
        <v>0</v>
      </c>
      <c r="F171" s="219">
        <f>'општинска управа'!F87</f>
        <v>2000</v>
      </c>
      <c r="G171" s="219">
        <f>'општинска управа'!G87</f>
        <v>2000</v>
      </c>
      <c r="H171" s="46">
        <f>G171/D171*100</f>
        <v>100</v>
      </c>
      <c r="I171" s="47">
        <f>G171/F171*100</f>
        <v>100</v>
      </c>
    </row>
    <row r="172" spans="1:9" ht="24" customHeight="1">
      <c r="A172" s="37"/>
      <c r="B172" s="37"/>
      <c r="C172" s="45"/>
      <c r="D172" s="219"/>
      <c r="E172" s="219"/>
      <c r="F172" s="219"/>
      <c r="G172" s="219"/>
      <c r="H172" s="50"/>
      <c r="I172" s="43"/>
    </row>
    <row r="173" spans="1:9" ht="24" customHeight="1">
      <c r="A173" s="37">
        <v>138</v>
      </c>
      <c r="B173" s="38">
        <v>412900</v>
      </c>
      <c r="C173" s="44" t="s">
        <v>657</v>
      </c>
      <c r="D173" s="211">
        <f>SUM(D174:D199)</f>
        <v>256083</v>
      </c>
      <c r="E173" s="211">
        <f>SUM(E174:E199)</f>
        <v>179028</v>
      </c>
      <c r="F173" s="211">
        <f>SUM(F174:F199)</f>
        <v>281140</v>
      </c>
      <c r="G173" s="211">
        <f>SUM(G174:G199)</f>
        <v>315909</v>
      </c>
      <c r="H173" s="50">
        <f aca="true" t="shared" si="21" ref="H173:H199">G173/D173*100</f>
        <v>123.3619568655475</v>
      </c>
      <c r="I173" s="43">
        <f aca="true" t="shared" si="22" ref="I173:I199">G173/F173*100</f>
        <v>112.36714804012236</v>
      </c>
    </row>
    <row r="174" spans="1:9" ht="24" customHeight="1">
      <c r="A174" s="37">
        <v>139</v>
      </c>
      <c r="B174" s="37">
        <v>412922</v>
      </c>
      <c r="C174" s="51" t="s">
        <v>88</v>
      </c>
      <c r="D174" s="213">
        <f>'општинска управа'!D90+Библиотека!D23</f>
        <v>4650</v>
      </c>
      <c r="E174" s="213">
        <f>'општинска управа'!E90+Библиотека!E23</f>
        <v>2790</v>
      </c>
      <c r="F174" s="213">
        <f>'општинска управа'!F90+Библиотека!F23</f>
        <v>3900</v>
      </c>
      <c r="G174" s="213">
        <f>'општинска управа'!G90+Библиотека!G23</f>
        <v>4650</v>
      </c>
      <c r="H174" s="46">
        <f t="shared" si="21"/>
        <v>100</v>
      </c>
      <c r="I174" s="47">
        <f t="shared" si="22"/>
        <v>119.23076923076923</v>
      </c>
    </row>
    <row r="175" spans="1:9" ht="24" customHeight="1">
      <c r="A175" s="37">
        <v>140</v>
      </c>
      <c r="B175" s="37">
        <v>412929</v>
      </c>
      <c r="C175" s="51" t="s">
        <v>89</v>
      </c>
      <c r="D175" s="213">
        <f>'општинска управа'!D91+'средња школа'!D47+Библиотека!D24</f>
        <v>4050</v>
      </c>
      <c r="E175" s="213">
        <f>'општинска управа'!E91+'средња школа'!E47+Библиотека!E24</f>
        <v>978</v>
      </c>
      <c r="F175" s="213">
        <f>'општинска управа'!F91+'средња школа'!F47+Библиотека!F24</f>
        <v>2550</v>
      </c>
      <c r="G175" s="213">
        <f>'општинска управа'!G91+'средња школа'!G47+Библиотека!G24</f>
        <v>3550</v>
      </c>
      <c r="H175" s="46">
        <f t="shared" si="21"/>
        <v>87.65432098765432</v>
      </c>
      <c r="I175" s="47">
        <f t="shared" si="22"/>
        <v>139.2156862745098</v>
      </c>
    </row>
    <row r="176" spans="1:9" ht="24" customHeight="1">
      <c r="A176" s="37">
        <v>141</v>
      </c>
      <c r="B176" s="37">
        <v>412933</v>
      </c>
      <c r="C176" s="51" t="s">
        <v>90</v>
      </c>
      <c r="D176" s="219">
        <f>'центар за соц рад'!D54+Библиотека!D25+'Културни центар'!D51</f>
        <v>5873</v>
      </c>
      <c r="E176" s="219">
        <f>'центар за соц рад'!E54+Библиотека!E25+'Културни центар'!E51</f>
        <v>3757</v>
      </c>
      <c r="F176" s="219">
        <f>'центар за соц рад'!F54+Библиотека!F25+'Културни центар'!F51</f>
        <v>4728</v>
      </c>
      <c r="G176" s="219">
        <f>'центар за соц рад'!G54+Библиотека!G25+'Културни центар'!G51</f>
        <v>5873</v>
      </c>
      <c r="H176" s="46">
        <f>G176/D176*100</f>
        <v>100</v>
      </c>
      <c r="I176" s="47">
        <f>G176/F176*100</f>
        <v>124.21742808798646</v>
      </c>
    </row>
    <row r="177" spans="1:9" ht="24" customHeight="1">
      <c r="A177" s="37">
        <v>142</v>
      </c>
      <c r="B177" s="37">
        <v>412934</v>
      </c>
      <c r="C177" s="51" t="s">
        <v>91</v>
      </c>
      <c r="D177" s="219">
        <f>'општинска управа'!D92</f>
        <v>6000</v>
      </c>
      <c r="E177" s="219">
        <f>'општинска управа'!E92</f>
        <v>7048</v>
      </c>
      <c r="F177" s="219">
        <f>'општинска управа'!F92</f>
        <v>8000</v>
      </c>
      <c r="G177" s="219">
        <f>'општинска управа'!G92</f>
        <v>6500</v>
      </c>
      <c r="H177" s="46">
        <f t="shared" si="21"/>
        <v>108.33333333333333</v>
      </c>
      <c r="I177" s="47">
        <f t="shared" si="22"/>
        <v>81.25</v>
      </c>
    </row>
    <row r="178" spans="1:9" ht="24" customHeight="1">
      <c r="A178" s="37">
        <v>143</v>
      </c>
      <c r="B178" s="37">
        <v>412934</v>
      </c>
      <c r="C178" s="51" t="s">
        <v>92</v>
      </c>
      <c r="D178" s="219">
        <f>'општинска управа'!D93</f>
        <v>8956</v>
      </c>
      <c r="E178" s="219">
        <f>'општинска управа'!E93</f>
        <v>10199</v>
      </c>
      <c r="F178" s="219">
        <f>'општинска управа'!F93</f>
        <v>12438</v>
      </c>
      <c r="G178" s="219">
        <f>'општинска управа'!G93</f>
        <v>19403</v>
      </c>
      <c r="H178" s="46">
        <f t="shared" si="21"/>
        <v>216.64805716837873</v>
      </c>
      <c r="I178" s="47">
        <f t="shared" si="22"/>
        <v>155.99774883421773</v>
      </c>
    </row>
    <row r="179" spans="1:9" ht="24" customHeight="1">
      <c r="A179" s="37">
        <v>144</v>
      </c>
      <c r="B179" s="37">
        <v>412935</v>
      </c>
      <c r="C179" s="51" t="s">
        <v>93</v>
      </c>
      <c r="D179" s="219">
        <f>'општинска управа'!D94</f>
        <v>95522</v>
      </c>
      <c r="E179" s="219">
        <f>'општинска управа'!E94</f>
        <v>71146</v>
      </c>
      <c r="F179" s="219">
        <f>'општинска управа'!F94</f>
        <v>95025</v>
      </c>
      <c r="G179" s="219">
        <f>'општинска управа'!G94</f>
        <v>95522</v>
      </c>
      <c r="H179" s="46">
        <f t="shared" si="21"/>
        <v>100</v>
      </c>
      <c r="I179" s="47">
        <f t="shared" si="22"/>
        <v>100.52302025782689</v>
      </c>
    </row>
    <row r="180" spans="1:9" ht="24" customHeight="1">
      <c r="A180" s="37">
        <v>145</v>
      </c>
      <c r="B180" s="37">
        <v>412937</v>
      </c>
      <c r="C180" s="51" t="s">
        <v>94</v>
      </c>
      <c r="D180" s="219">
        <f>'општинска управа'!D95+Библиотека!D26+'Културни центар'!D52</f>
        <v>11482</v>
      </c>
      <c r="E180" s="219">
        <f>'општинска управа'!E95+Библиотека!E26+'Културни центар'!E52</f>
        <v>9666</v>
      </c>
      <c r="F180" s="219">
        <f>'општинска управа'!F95+Библиотека!F26+'Културни центар'!F52</f>
        <v>10631</v>
      </c>
      <c r="G180" s="219">
        <f>'општинска управа'!G95+Библиотека!G26+'Културни центар'!G52</f>
        <v>11482</v>
      </c>
      <c r="H180" s="46">
        <f t="shared" si="21"/>
        <v>100</v>
      </c>
      <c r="I180" s="47">
        <f t="shared" si="22"/>
        <v>108.00489135546985</v>
      </c>
    </row>
    <row r="181" spans="1:9" s="5" customFormat="1" ht="25.5" customHeight="1">
      <c r="A181" s="37">
        <v>146</v>
      </c>
      <c r="B181" s="53" t="s">
        <v>632</v>
      </c>
      <c r="C181" s="51" t="s">
        <v>633</v>
      </c>
      <c r="D181" s="219">
        <f>'општинска управа'!D96</f>
        <v>0</v>
      </c>
      <c r="E181" s="219">
        <f>'општинска управа'!E96</f>
        <v>8309</v>
      </c>
      <c r="F181" s="219">
        <f>'општинска управа'!F96</f>
        <v>8309</v>
      </c>
      <c r="G181" s="219">
        <f>'општинска управа'!G96</f>
        <v>0</v>
      </c>
      <c r="H181" s="54" t="e">
        <f t="shared" si="21"/>
        <v>#DIV/0!</v>
      </c>
      <c r="I181" s="54">
        <f t="shared" si="22"/>
        <v>0</v>
      </c>
    </row>
    <row r="182" spans="1:9" s="5" customFormat="1" ht="24" customHeight="1">
      <c r="A182" s="37">
        <v>147</v>
      </c>
      <c r="B182" s="9">
        <v>412939</v>
      </c>
      <c r="C182" s="51" t="s">
        <v>95</v>
      </c>
      <c r="D182" s="213">
        <f>'средња школа'!D48</f>
        <v>14600</v>
      </c>
      <c r="E182" s="213">
        <f>'средња школа'!E48</f>
        <v>6178</v>
      </c>
      <c r="F182" s="213">
        <f>'средња школа'!F48</f>
        <v>6178</v>
      </c>
      <c r="G182" s="213">
        <f>'средња школа'!G48</f>
        <v>0</v>
      </c>
      <c r="H182" s="54">
        <f t="shared" si="21"/>
        <v>0</v>
      </c>
      <c r="I182" s="54">
        <f t="shared" si="22"/>
        <v>0</v>
      </c>
    </row>
    <row r="183" spans="1:9" s="5" customFormat="1" ht="24" customHeight="1">
      <c r="A183" s="37">
        <v>148</v>
      </c>
      <c r="B183" s="9">
        <v>412939</v>
      </c>
      <c r="C183" s="51" t="s">
        <v>526</v>
      </c>
      <c r="D183" s="219">
        <f>'општинска управа'!D97</f>
        <v>4000</v>
      </c>
      <c r="E183" s="219">
        <f>'општинска управа'!E97</f>
        <v>0</v>
      </c>
      <c r="F183" s="219">
        <f>'општинска управа'!F97</f>
        <v>3000</v>
      </c>
      <c r="G183" s="219">
        <f>'општинска управа'!G97</f>
        <v>10000</v>
      </c>
      <c r="H183" s="54">
        <f>G183/D183*100</f>
        <v>250</v>
      </c>
      <c r="I183" s="54">
        <f>G183/F183*100</f>
        <v>333.33333333333337</v>
      </c>
    </row>
    <row r="184" spans="1:9" ht="24" customHeight="1">
      <c r="A184" s="37">
        <v>149</v>
      </c>
      <c r="B184" s="37">
        <v>412941</v>
      </c>
      <c r="C184" s="45" t="s">
        <v>96</v>
      </c>
      <c r="D184" s="213">
        <f>'општинска управа'!D98+'средња школа'!D49+'Културни центар'!D53</f>
        <v>12550</v>
      </c>
      <c r="E184" s="213">
        <f>'општинска управа'!E98+'средња школа'!E49+'Културни центар'!E53</f>
        <v>8451</v>
      </c>
      <c r="F184" s="213">
        <f>'општинска управа'!F98+'средња школа'!F49+'Културни центар'!F53</f>
        <v>13000</v>
      </c>
      <c r="G184" s="213">
        <f>'општинска управа'!G98+'средња школа'!G49+'Културни центар'!G53</f>
        <v>12550</v>
      </c>
      <c r="H184" s="46">
        <f t="shared" si="21"/>
        <v>100</v>
      </c>
      <c r="I184" s="47">
        <f t="shared" si="22"/>
        <v>96.53846153846153</v>
      </c>
    </row>
    <row r="185" spans="1:9" ht="24" customHeight="1">
      <c r="A185" s="37">
        <v>150</v>
      </c>
      <c r="B185" s="9">
        <v>412943</v>
      </c>
      <c r="C185" s="19" t="s">
        <v>97</v>
      </c>
      <c r="D185" s="229">
        <f>'Културни центар'!D54</f>
        <v>2500</v>
      </c>
      <c r="E185" s="229">
        <f>'Културни центар'!E54</f>
        <v>1110</v>
      </c>
      <c r="F185" s="229">
        <f>'Културни центар'!F54</f>
        <v>2500</v>
      </c>
      <c r="G185" s="229">
        <f>'Културни центар'!G54</f>
        <v>2500</v>
      </c>
      <c r="H185" s="54">
        <f>G185/D185*100</f>
        <v>100</v>
      </c>
      <c r="I185" s="54">
        <f>G185/F185*100</f>
        <v>100</v>
      </c>
    </row>
    <row r="186" spans="1:9" ht="24" customHeight="1">
      <c r="A186" s="37">
        <v>151</v>
      </c>
      <c r="B186" s="37">
        <v>412944</v>
      </c>
      <c r="C186" s="51" t="s">
        <v>98</v>
      </c>
      <c r="D186" s="213">
        <f>'општинска управа'!D99</f>
        <v>2000</v>
      </c>
      <c r="E186" s="213">
        <f>'општинска управа'!E99</f>
        <v>3316</v>
      </c>
      <c r="F186" s="213">
        <f>'општинска управа'!F99</f>
        <v>3316</v>
      </c>
      <c r="G186" s="213">
        <f>'општинска управа'!G99</f>
        <v>2000</v>
      </c>
      <c r="H186" s="46">
        <f t="shared" si="21"/>
        <v>100</v>
      </c>
      <c r="I186" s="47">
        <f t="shared" si="22"/>
        <v>60.313630880579005</v>
      </c>
    </row>
    <row r="187" spans="1:9" s="5" customFormat="1" ht="24" customHeight="1">
      <c r="A187" s="37">
        <v>152</v>
      </c>
      <c r="B187" s="53" t="s">
        <v>454</v>
      </c>
      <c r="C187" s="51" t="s">
        <v>455</v>
      </c>
      <c r="D187" s="213">
        <f>'општинска управа'!D100</f>
        <v>0</v>
      </c>
      <c r="E187" s="213">
        <f>'општинска управа'!E100</f>
        <v>0</v>
      </c>
      <c r="F187" s="213">
        <f>'општинска управа'!F100</f>
        <v>500</v>
      </c>
      <c r="G187" s="213">
        <f>'општинска управа'!G100</f>
        <v>500</v>
      </c>
      <c r="H187" s="54" t="e">
        <f>G187/D187*100</f>
        <v>#DIV/0!</v>
      </c>
      <c r="I187" s="54">
        <f>G187/F187*100</f>
        <v>100</v>
      </c>
    </row>
    <row r="188" spans="1:9" ht="24" customHeight="1">
      <c r="A188" s="37">
        <v>153</v>
      </c>
      <c r="B188" s="37">
        <v>412973</v>
      </c>
      <c r="C188" s="51" t="s">
        <v>99</v>
      </c>
      <c r="D188" s="213">
        <f>'општинска управа'!D101+'средња школа'!D50</f>
        <v>2700</v>
      </c>
      <c r="E188" s="213">
        <f>'општинска управа'!E101+'средња школа'!E50</f>
        <v>2020</v>
      </c>
      <c r="F188" s="213">
        <f>'општинска управа'!F101+'средња школа'!F50</f>
        <v>2454</v>
      </c>
      <c r="G188" s="213">
        <f>'општинска управа'!G101+'средња школа'!G50</f>
        <v>2500</v>
      </c>
      <c r="H188" s="46">
        <f t="shared" si="21"/>
        <v>92.5925925925926</v>
      </c>
      <c r="I188" s="47">
        <f t="shared" si="22"/>
        <v>101.87449062754685</v>
      </c>
    </row>
    <row r="189" spans="1:9" ht="24" customHeight="1">
      <c r="A189" s="37">
        <v>154</v>
      </c>
      <c r="B189" s="37">
        <v>412991</v>
      </c>
      <c r="C189" s="51" t="s">
        <v>100</v>
      </c>
      <c r="D189" s="213">
        <f>'општинска управа'!D102</f>
        <v>11000</v>
      </c>
      <c r="E189" s="213">
        <f>'општинска управа'!E102</f>
        <v>13646</v>
      </c>
      <c r="F189" s="213">
        <f>'општинска управа'!F102</f>
        <v>15000</v>
      </c>
      <c r="G189" s="213">
        <f>'општинска управа'!G102</f>
        <v>16000</v>
      </c>
      <c r="H189" s="46">
        <f t="shared" si="21"/>
        <v>145.45454545454547</v>
      </c>
      <c r="I189" s="47">
        <f t="shared" si="22"/>
        <v>106.66666666666667</v>
      </c>
    </row>
    <row r="190" spans="1:9" ht="24" customHeight="1">
      <c r="A190" s="37">
        <v>155</v>
      </c>
      <c r="B190" s="37">
        <v>412999</v>
      </c>
      <c r="C190" s="45" t="s">
        <v>101</v>
      </c>
      <c r="D190" s="213">
        <f>'општинска управа'!D103</f>
        <v>1500</v>
      </c>
      <c r="E190" s="213">
        <f>'општинска управа'!E103</f>
        <v>1600</v>
      </c>
      <c r="F190" s="213">
        <f>'општинска управа'!F103</f>
        <v>2400</v>
      </c>
      <c r="G190" s="213">
        <f>'општинска управа'!G103</f>
        <v>2600</v>
      </c>
      <c r="H190" s="46">
        <f t="shared" si="21"/>
        <v>173.33333333333334</v>
      </c>
      <c r="I190" s="47">
        <f t="shared" si="22"/>
        <v>108.33333333333333</v>
      </c>
    </row>
    <row r="191" spans="1:9" ht="24" customHeight="1">
      <c r="A191" s="37">
        <v>156</v>
      </c>
      <c r="B191" s="37">
        <v>412999</v>
      </c>
      <c r="C191" s="51" t="s">
        <v>102</v>
      </c>
      <c r="D191" s="213">
        <f>'општинска управа'!D104</f>
        <v>3000</v>
      </c>
      <c r="E191" s="213">
        <f>'општинска управа'!E104</f>
        <v>0</v>
      </c>
      <c r="F191" s="213">
        <f>'општинска управа'!F104</f>
        <v>2000</v>
      </c>
      <c r="G191" s="213">
        <f>'општинска управа'!G104</f>
        <v>3000</v>
      </c>
      <c r="H191" s="46">
        <f t="shared" si="21"/>
        <v>100</v>
      </c>
      <c r="I191" s="47">
        <f t="shared" si="22"/>
        <v>150</v>
      </c>
    </row>
    <row r="192" spans="1:9" ht="24" customHeight="1">
      <c r="A192" s="37">
        <v>157</v>
      </c>
      <c r="B192" s="37">
        <v>412999</v>
      </c>
      <c r="C192" s="51" t="s">
        <v>103</v>
      </c>
      <c r="D192" s="213">
        <f>'општинска управа'!D105</f>
        <v>15000</v>
      </c>
      <c r="E192" s="213">
        <f>'општинска управа'!E105</f>
        <v>3242</v>
      </c>
      <c r="F192" s="213">
        <f>'општинска управа'!F105</f>
        <v>3242</v>
      </c>
      <c r="G192" s="213">
        <f>'општинска управа'!G105</f>
        <v>16500</v>
      </c>
      <c r="H192" s="46">
        <f t="shared" si="21"/>
        <v>110.00000000000001</v>
      </c>
      <c r="I192" s="47">
        <f t="shared" si="22"/>
        <v>508.9450956199877</v>
      </c>
    </row>
    <row r="193" spans="1:9" ht="24" customHeight="1">
      <c r="A193" s="37">
        <v>158</v>
      </c>
      <c r="B193" s="37">
        <v>412999</v>
      </c>
      <c r="C193" s="51" t="s">
        <v>104</v>
      </c>
      <c r="D193" s="213">
        <f>'центар за соц рад'!D55</f>
        <v>6600</v>
      </c>
      <c r="E193" s="213">
        <f>'центар за соц рад'!E55</f>
        <v>2177</v>
      </c>
      <c r="F193" s="213">
        <f>'центар за соц рад'!F55</f>
        <v>4000</v>
      </c>
      <c r="G193" s="213">
        <f>'центар за соц рад'!G55</f>
        <v>6000</v>
      </c>
      <c r="H193" s="46">
        <f t="shared" si="21"/>
        <v>90.9090909090909</v>
      </c>
      <c r="I193" s="47">
        <f t="shared" si="22"/>
        <v>150</v>
      </c>
    </row>
    <row r="194" spans="1:9" ht="24" customHeight="1">
      <c r="A194" s="37">
        <v>159</v>
      </c>
      <c r="B194" s="37">
        <v>412999</v>
      </c>
      <c r="C194" s="51" t="s">
        <v>105</v>
      </c>
      <c r="D194" s="213">
        <f>'општинска управа'!D106</f>
        <v>10000</v>
      </c>
      <c r="E194" s="213">
        <f>'општинска управа'!E106</f>
        <v>3360</v>
      </c>
      <c r="F194" s="213">
        <f>'општинска управа'!F106</f>
        <v>10000</v>
      </c>
      <c r="G194" s="213">
        <f>'општинска управа'!G106</f>
        <v>4400</v>
      </c>
      <c r="H194" s="46">
        <f>G194/D194*100</f>
        <v>44</v>
      </c>
      <c r="I194" s="47">
        <f>G194/F194*100</f>
        <v>44</v>
      </c>
    </row>
    <row r="195" spans="1:9" s="5" customFormat="1" ht="24" customHeight="1">
      <c r="A195" s="37">
        <v>160</v>
      </c>
      <c r="B195" s="9">
        <v>412999</v>
      </c>
      <c r="C195" s="51" t="s">
        <v>106</v>
      </c>
      <c r="D195" s="213">
        <f>'општинска управа'!D107</f>
        <v>18300</v>
      </c>
      <c r="E195" s="213">
        <f>'општинска управа'!E107</f>
        <v>7600</v>
      </c>
      <c r="F195" s="213">
        <f>'општинска управа'!F107</f>
        <v>19570</v>
      </c>
      <c r="G195" s="213">
        <f>'општинска управа'!G107</f>
        <v>19570</v>
      </c>
      <c r="H195" s="54">
        <f>G195/D195*100</f>
        <v>106.93989071038253</v>
      </c>
      <c r="I195" s="54">
        <f>G195/F195*100</f>
        <v>100</v>
      </c>
    </row>
    <row r="196" spans="1:9" s="303" customFormat="1" ht="37.5" customHeight="1">
      <c r="A196" s="37">
        <v>161</v>
      </c>
      <c r="B196" s="9">
        <v>412999</v>
      </c>
      <c r="C196" s="301" t="s">
        <v>635</v>
      </c>
      <c r="D196" s="213">
        <f>'општинска управа'!D108</f>
        <v>0</v>
      </c>
      <c r="E196" s="213">
        <f>'општинска управа'!E108</f>
        <v>0</v>
      </c>
      <c r="F196" s="213">
        <f>'општинска управа'!F108</f>
        <v>28158</v>
      </c>
      <c r="G196" s="213">
        <f>'општинска управа'!G108</f>
        <v>47568</v>
      </c>
      <c r="H196" s="86" t="e">
        <f>G196/D196*100</f>
        <v>#DIV/0!</v>
      </c>
      <c r="I196" s="302">
        <f>G196/F196*100</f>
        <v>168.9324525889623</v>
      </c>
    </row>
    <row r="197" spans="1:9" s="5" customFormat="1" ht="37.5" customHeight="1">
      <c r="A197" s="37">
        <v>162</v>
      </c>
      <c r="B197" s="9">
        <v>412999</v>
      </c>
      <c r="C197" s="51" t="s">
        <v>107</v>
      </c>
      <c r="D197" s="213">
        <f>'општинска управа'!D109</f>
        <v>1000</v>
      </c>
      <c r="E197" s="213">
        <f>'општинска управа'!E109</f>
        <v>0</v>
      </c>
      <c r="F197" s="213">
        <f>'општинска управа'!F109</f>
        <v>4000</v>
      </c>
      <c r="G197" s="213">
        <f>'општинска управа'!G109</f>
        <v>4000</v>
      </c>
      <c r="H197" s="54">
        <f>G197/D197*100</f>
        <v>400</v>
      </c>
      <c r="I197" s="54">
        <f>G197/F197*100</f>
        <v>100</v>
      </c>
    </row>
    <row r="198" spans="1:9" s="303" customFormat="1" ht="37.5" customHeight="1">
      <c r="A198" s="37">
        <v>163</v>
      </c>
      <c r="B198" s="9">
        <v>412999</v>
      </c>
      <c r="C198" s="301" t="s">
        <v>636</v>
      </c>
      <c r="D198" s="213">
        <f>'општинска управа'!D110</f>
        <v>0</v>
      </c>
      <c r="E198" s="213">
        <f>'општинска управа'!E110</f>
        <v>0</v>
      </c>
      <c r="F198" s="213">
        <f>'општинска управа'!F110</f>
        <v>941</v>
      </c>
      <c r="G198" s="213">
        <f>'општинска управа'!G110</f>
        <v>4941</v>
      </c>
      <c r="H198" s="302" t="e">
        <f>G198/D198*100</f>
        <v>#DIV/0!</v>
      </c>
      <c r="I198" s="302">
        <f>G198/F198*100</f>
        <v>525.0797024442082</v>
      </c>
    </row>
    <row r="199" spans="1:9" ht="24" customHeight="1">
      <c r="A199" s="37">
        <v>164</v>
      </c>
      <c r="B199" s="37">
        <v>412999</v>
      </c>
      <c r="C199" s="51" t="s">
        <v>108</v>
      </c>
      <c r="D199" s="213">
        <f>'општинска управа'!D111+'средња школа'!D51+Библиотека!D27</f>
        <v>14800</v>
      </c>
      <c r="E199" s="213">
        <f>'општинска управа'!E111+'средња школа'!E51+Библиотека!E27</f>
        <v>12435</v>
      </c>
      <c r="F199" s="213">
        <f>'општинска управа'!F111+'средња школа'!F51+Библиотека!F27</f>
        <v>15300</v>
      </c>
      <c r="G199" s="213">
        <f>'општинска управа'!G111+'средња школа'!G51+Библиотека!G27</f>
        <v>14300</v>
      </c>
      <c r="H199" s="46">
        <f t="shared" si="21"/>
        <v>96.62162162162163</v>
      </c>
      <c r="I199" s="47">
        <f t="shared" si="22"/>
        <v>93.4640522875817</v>
      </c>
    </row>
    <row r="200" spans="1:9" ht="24" customHeight="1">
      <c r="A200" s="37"/>
      <c r="B200" s="37"/>
      <c r="C200" s="51"/>
      <c r="D200" s="213"/>
      <c r="E200" s="213"/>
      <c r="F200" s="213"/>
      <c r="G200" s="213"/>
      <c r="H200" s="46"/>
      <c r="I200" s="47"/>
    </row>
    <row r="201" spans="1:9" ht="24" customHeight="1">
      <c r="A201" s="37">
        <v>165</v>
      </c>
      <c r="B201" s="38">
        <v>413300</v>
      </c>
      <c r="C201" s="39" t="s">
        <v>656</v>
      </c>
      <c r="D201" s="211">
        <f>SUM(D202:D205)</f>
        <v>35517</v>
      </c>
      <c r="E201" s="211">
        <f>SUM(E202:E205)</f>
        <v>22380</v>
      </c>
      <c r="F201" s="211">
        <f>SUM(F202:F205)</f>
        <v>29032</v>
      </c>
      <c r="G201" s="211">
        <f>SUM(G202:G205)</f>
        <v>21543</v>
      </c>
      <c r="H201" s="50">
        <f>G201/D201*100</f>
        <v>60.655460765267335</v>
      </c>
      <c r="I201" s="43">
        <f>G201/F201*100</f>
        <v>74.20432626067787</v>
      </c>
    </row>
    <row r="202" spans="1:9" s="59" customFormat="1" ht="24" customHeight="1">
      <c r="A202" s="37">
        <v>166</v>
      </c>
      <c r="B202" s="37">
        <v>413341</v>
      </c>
      <c r="C202" s="51" t="s">
        <v>109</v>
      </c>
      <c r="D202" s="213">
        <f>'општинска управа'!D113</f>
        <v>15000</v>
      </c>
      <c r="E202" s="213">
        <f>'општинска управа'!E113</f>
        <v>9692</v>
      </c>
      <c r="F202" s="213">
        <f>'општинска управа'!F113</f>
        <v>12100</v>
      </c>
      <c r="G202" s="213">
        <f>'општинска управа'!G113</f>
        <v>9000</v>
      </c>
      <c r="H202" s="46">
        <f>G202/D202*100</f>
        <v>60</v>
      </c>
      <c r="I202" s="47">
        <f>G202/F202*100</f>
        <v>74.3801652892562</v>
      </c>
    </row>
    <row r="203" spans="1:9" s="59" customFormat="1" ht="24" customHeight="1">
      <c r="A203" s="37">
        <v>167</v>
      </c>
      <c r="B203" s="37">
        <v>413341</v>
      </c>
      <c r="C203" s="19" t="s">
        <v>110</v>
      </c>
      <c r="D203" s="213">
        <f>'општинска управа'!D114</f>
        <v>443</v>
      </c>
      <c r="E203" s="213">
        <f>'општинска управа'!E114</f>
        <v>443</v>
      </c>
      <c r="F203" s="213">
        <f>'општинска управа'!F114</f>
        <v>443</v>
      </c>
      <c r="G203" s="213">
        <f>'општинска управа'!G114</f>
        <v>0</v>
      </c>
      <c r="H203" s="46">
        <f>G203/D203*100</f>
        <v>0</v>
      </c>
      <c r="I203" s="47">
        <f>G203/F203*100</f>
        <v>0</v>
      </c>
    </row>
    <row r="204" spans="1:9" s="5" customFormat="1" ht="24" customHeight="1">
      <c r="A204" s="37">
        <v>168</v>
      </c>
      <c r="B204" s="9">
        <v>413341</v>
      </c>
      <c r="C204" s="19" t="s">
        <v>111</v>
      </c>
      <c r="D204" s="213">
        <f>'општинска управа'!D115</f>
        <v>14316</v>
      </c>
      <c r="E204" s="213">
        <f>'општинска управа'!E115</f>
        <v>11131</v>
      </c>
      <c r="F204" s="213">
        <f>'општинска управа'!F115</f>
        <v>14316</v>
      </c>
      <c r="G204" s="213">
        <f>'општинска управа'!G115</f>
        <v>10043</v>
      </c>
      <c r="H204" s="54">
        <f>G204/D204*100</f>
        <v>70.15227717239453</v>
      </c>
      <c r="I204" s="54">
        <f>G204/F204*100</f>
        <v>70.15227717239453</v>
      </c>
    </row>
    <row r="205" spans="1:9" s="5" customFormat="1" ht="24" customHeight="1">
      <c r="A205" s="37">
        <v>169</v>
      </c>
      <c r="B205" s="9">
        <v>413341</v>
      </c>
      <c r="C205" s="19" t="s">
        <v>112</v>
      </c>
      <c r="D205" s="213">
        <f>'општинска управа'!D116</f>
        <v>5758</v>
      </c>
      <c r="E205" s="213">
        <f>'општинска управа'!E116</f>
        <v>1114</v>
      </c>
      <c r="F205" s="213">
        <f>'општинска управа'!F116</f>
        <v>2173</v>
      </c>
      <c r="G205" s="213">
        <f>'општинска управа'!G116</f>
        <v>2500</v>
      </c>
      <c r="H205" s="54">
        <f>G205/D205*100</f>
        <v>43.41785342132685</v>
      </c>
      <c r="I205" s="54">
        <f>G205/F205*100</f>
        <v>115.0483202945237</v>
      </c>
    </row>
    <row r="206" spans="1:9" s="59" customFormat="1" ht="24" customHeight="1">
      <c r="A206" s="37"/>
      <c r="B206" s="49"/>
      <c r="C206" s="60"/>
      <c r="D206" s="213"/>
      <c r="E206" s="213"/>
      <c r="F206" s="213"/>
      <c r="G206" s="213"/>
      <c r="H206" s="50"/>
      <c r="I206" s="43"/>
    </row>
    <row r="207" spans="1:9" ht="24" customHeight="1">
      <c r="A207" s="37">
        <v>170</v>
      </c>
      <c r="B207" s="38">
        <v>414100</v>
      </c>
      <c r="C207" s="39" t="s">
        <v>655</v>
      </c>
      <c r="D207" s="244">
        <f>SUM(D208:D213)</f>
        <v>326000</v>
      </c>
      <c r="E207" s="244">
        <f>SUM(E208:E213)</f>
        <v>214301</v>
      </c>
      <c r="F207" s="244">
        <f>SUM(F208:F213)</f>
        <v>341684</v>
      </c>
      <c r="G207" s="244">
        <f>SUM(G208:G213)</f>
        <v>404000</v>
      </c>
      <c r="H207" s="50">
        <f aca="true" t="shared" si="23" ref="H207:H213">G207/D207*100</f>
        <v>123.92638036809815</v>
      </c>
      <c r="I207" s="43">
        <f aca="true" t="shared" si="24" ref="I207:I213">G207/F207*100</f>
        <v>118.23790402828345</v>
      </c>
    </row>
    <row r="208" spans="1:9" ht="24" customHeight="1">
      <c r="A208" s="37">
        <v>171</v>
      </c>
      <c r="B208" s="37">
        <v>414141</v>
      </c>
      <c r="C208" s="51" t="s">
        <v>113</v>
      </c>
      <c r="D208" s="213">
        <f>'општинска управа'!D119</f>
        <v>96000</v>
      </c>
      <c r="E208" s="213">
        <f>'општинска управа'!E119</f>
        <v>34007</v>
      </c>
      <c r="F208" s="213">
        <f>'општинска управа'!F119</f>
        <v>96000</v>
      </c>
      <c r="G208" s="213">
        <f>'општинска управа'!G119</f>
        <v>100000</v>
      </c>
      <c r="H208" s="46">
        <f t="shared" si="23"/>
        <v>104.16666666666667</v>
      </c>
      <c r="I208" s="47">
        <f t="shared" si="24"/>
        <v>104.16666666666667</v>
      </c>
    </row>
    <row r="209" spans="1:9" ht="24" customHeight="1">
      <c r="A209" s="37">
        <v>172</v>
      </c>
      <c r="B209" s="37">
        <v>414142</v>
      </c>
      <c r="C209" s="51" t="s">
        <v>114</v>
      </c>
      <c r="D209" s="213">
        <f>'општинска управа'!D120</f>
        <v>44000</v>
      </c>
      <c r="E209" s="213">
        <f>'општинска управа'!E120</f>
        <v>32092</v>
      </c>
      <c r="F209" s="213">
        <f>'општинска управа'!F120</f>
        <v>44000</v>
      </c>
      <c r="G209" s="213">
        <f>'општинска управа'!G120</f>
        <v>44000</v>
      </c>
      <c r="H209" s="46">
        <f t="shared" si="23"/>
        <v>100</v>
      </c>
      <c r="I209" s="47">
        <f t="shared" si="24"/>
        <v>100</v>
      </c>
    </row>
    <row r="210" spans="1:9" ht="24" customHeight="1">
      <c r="A210" s="37">
        <v>173</v>
      </c>
      <c r="B210" s="37">
        <v>414149</v>
      </c>
      <c r="C210" s="51" t="s">
        <v>115</v>
      </c>
      <c r="D210" s="213">
        <f>'општинска управа'!D121</f>
        <v>70000</v>
      </c>
      <c r="E210" s="213">
        <f>'општинска управа'!E121</f>
        <v>52498</v>
      </c>
      <c r="F210" s="213">
        <f>'општинска управа'!F121</f>
        <v>70000</v>
      </c>
      <c r="G210" s="213">
        <f>'општинска управа'!G121</f>
        <v>60000</v>
      </c>
      <c r="H210" s="46">
        <f t="shared" si="23"/>
        <v>85.71428571428571</v>
      </c>
      <c r="I210" s="47">
        <f t="shared" si="24"/>
        <v>85.71428571428571</v>
      </c>
    </row>
    <row r="211" spans="1:9" ht="24" customHeight="1">
      <c r="A211" s="37">
        <v>174</v>
      </c>
      <c r="B211" s="37">
        <v>414149</v>
      </c>
      <c r="C211" s="51" t="s">
        <v>634</v>
      </c>
      <c r="D211" s="213">
        <f>'општинска управа'!D122</f>
        <v>70000</v>
      </c>
      <c r="E211" s="213">
        <f>'општинска управа'!E122</f>
        <v>68251</v>
      </c>
      <c r="F211" s="213">
        <f>'општинска управа'!F122</f>
        <v>74100</v>
      </c>
      <c r="G211" s="213">
        <f>'општинска управа'!G122</f>
        <v>130000</v>
      </c>
      <c r="H211" s="47">
        <f t="shared" si="23"/>
        <v>185.71428571428572</v>
      </c>
      <c r="I211" s="47">
        <f t="shared" si="24"/>
        <v>175.43859649122805</v>
      </c>
    </row>
    <row r="212" spans="1:9" s="5" customFormat="1" ht="25.5" customHeight="1">
      <c r="A212" s="37">
        <v>175</v>
      </c>
      <c r="B212" s="61">
        <v>414149</v>
      </c>
      <c r="C212" s="51" t="s">
        <v>637</v>
      </c>
      <c r="D212" s="213">
        <f>'општинска управа'!D123</f>
        <v>0</v>
      </c>
      <c r="E212" s="213">
        <f>'општинска управа'!E123</f>
        <v>11584</v>
      </c>
      <c r="F212" s="213">
        <f>'општинска управа'!F123</f>
        <v>11584</v>
      </c>
      <c r="G212" s="213">
        <f>'општинска управа'!G123</f>
        <v>20000</v>
      </c>
      <c r="H212" s="47" t="e">
        <f>G212/D212*100</f>
        <v>#DIV/0!</v>
      </c>
      <c r="I212" s="54">
        <f>G212/F212*100</f>
        <v>172.65193370165747</v>
      </c>
    </row>
    <row r="213" spans="1:9" s="5" customFormat="1" ht="24" customHeight="1">
      <c r="A213" s="37">
        <v>176</v>
      </c>
      <c r="B213" s="37">
        <v>414149</v>
      </c>
      <c r="C213" s="51" t="s">
        <v>116</v>
      </c>
      <c r="D213" s="213">
        <f>'општинска управа'!D124</f>
        <v>46000</v>
      </c>
      <c r="E213" s="213">
        <f>'општинска управа'!E124</f>
        <v>15869</v>
      </c>
      <c r="F213" s="213">
        <f>'општинска управа'!F124</f>
        <v>46000</v>
      </c>
      <c r="G213" s="213">
        <f>'општинска управа'!G124</f>
        <v>50000</v>
      </c>
      <c r="H213" s="47">
        <f t="shared" si="23"/>
        <v>108.69565217391303</v>
      </c>
      <c r="I213" s="47">
        <f t="shared" si="24"/>
        <v>108.69565217391303</v>
      </c>
    </row>
    <row r="214" spans="1:9" ht="24" customHeight="1">
      <c r="A214" s="37"/>
      <c r="B214" s="37"/>
      <c r="C214" s="51"/>
      <c r="D214" s="213"/>
      <c r="E214" s="213"/>
      <c r="F214" s="213"/>
      <c r="G214" s="213"/>
      <c r="H214" s="50"/>
      <c r="I214" s="43"/>
    </row>
    <row r="215" spans="1:9" ht="24" customHeight="1">
      <c r="A215" s="37">
        <v>177</v>
      </c>
      <c r="B215" s="38">
        <v>415200</v>
      </c>
      <c r="C215" s="44" t="s">
        <v>753</v>
      </c>
      <c r="D215" s="211">
        <f>D216+D249</f>
        <v>173200</v>
      </c>
      <c r="E215" s="211">
        <f>E216+E249</f>
        <v>92922</v>
      </c>
      <c r="F215" s="211">
        <f>F216+F249</f>
        <v>176640</v>
      </c>
      <c r="G215" s="211">
        <f>G216+G249</f>
        <v>192000</v>
      </c>
      <c r="H215" s="50">
        <f>G215/D215*100</f>
        <v>110.85450346420322</v>
      </c>
      <c r="I215" s="43">
        <f>G215/F215*100</f>
        <v>108.69565217391303</v>
      </c>
    </row>
    <row r="216" spans="1:9" ht="24" customHeight="1">
      <c r="A216" s="37">
        <v>178</v>
      </c>
      <c r="B216" s="38">
        <v>415210</v>
      </c>
      <c r="C216" s="39" t="s">
        <v>752</v>
      </c>
      <c r="D216" s="211">
        <f>SUM(D217:D247)</f>
        <v>115700</v>
      </c>
      <c r="E216" s="211">
        <f>SUM(E217:E247)</f>
        <v>86322</v>
      </c>
      <c r="F216" s="211">
        <f>SUM(F217:F247)</f>
        <v>116200</v>
      </c>
      <c r="G216" s="211">
        <f>SUM(G217:G247)</f>
        <v>142000</v>
      </c>
      <c r="H216" s="50">
        <f aca="true" t="shared" si="25" ref="H216:H247">G216/D216*100</f>
        <v>122.73120138288678</v>
      </c>
      <c r="I216" s="43">
        <f aca="true" t="shared" si="26" ref="I216:I247">G216/F216*100</f>
        <v>122.20309810671257</v>
      </c>
    </row>
    <row r="217" spans="1:9" ht="24" customHeight="1">
      <c r="A217" s="37">
        <v>179</v>
      </c>
      <c r="B217" s="37">
        <v>415211</v>
      </c>
      <c r="C217" s="51" t="s">
        <v>117</v>
      </c>
      <c r="D217" s="219">
        <f>'општинска управа'!D128</f>
        <v>8000</v>
      </c>
      <c r="E217" s="219">
        <f>'општинска управа'!E128</f>
        <v>7000</v>
      </c>
      <c r="F217" s="219">
        <f>'општинска управа'!F128</f>
        <v>8000</v>
      </c>
      <c r="G217" s="219">
        <f>'општинска управа'!G128</f>
        <v>8000</v>
      </c>
      <c r="H217" s="46">
        <f t="shared" si="25"/>
        <v>100</v>
      </c>
      <c r="I217" s="47">
        <f t="shared" si="26"/>
        <v>100</v>
      </c>
    </row>
    <row r="218" spans="1:9" ht="24" customHeight="1">
      <c r="A218" s="37">
        <v>180</v>
      </c>
      <c r="B218" s="37">
        <v>415212</v>
      </c>
      <c r="C218" s="51" t="s">
        <v>118</v>
      </c>
      <c r="D218" s="219">
        <f>'општинска управа'!D129</f>
        <v>10000</v>
      </c>
      <c r="E218" s="219">
        <f>'општинска управа'!E129</f>
        <v>7497</v>
      </c>
      <c r="F218" s="219">
        <f>'општинска управа'!F129</f>
        <v>10000</v>
      </c>
      <c r="G218" s="219">
        <f>'општинска управа'!G129</f>
        <v>10000</v>
      </c>
      <c r="H218" s="46">
        <f t="shared" si="25"/>
        <v>100</v>
      </c>
      <c r="I218" s="47">
        <f t="shared" si="26"/>
        <v>100</v>
      </c>
    </row>
    <row r="219" spans="1:9" s="5" customFormat="1" ht="24" customHeight="1">
      <c r="A219" s="37">
        <v>181</v>
      </c>
      <c r="B219" s="9">
        <v>415212</v>
      </c>
      <c r="C219" s="19" t="s">
        <v>647</v>
      </c>
      <c r="D219" s="219">
        <f>'општинска управа'!D130</f>
        <v>0</v>
      </c>
      <c r="E219" s="219">
        <f>'општинска управа'!E130</f>
        <v>500</v>
      </c>
      <c r="F219" s="219">
        <f>'општинска управа'!F130</f>
        <v>500</v>
      </c>
      <c r="G219" s="219">
        <f>'општинска управа'!G130</f>
        <v>0</v>
      </c>
      <c r="H219" s="54" t="e">
        <f t="shared" si="25"/>
        <v>#DIV/0!</v>
      </c>
      <c r="I219" s="54">
        <f t="shared" si="26"/>
        <v>0</v>
      </c>
    </row>
    <row r="220" spans="1:9" s="5" customFormat="1" ht="25.5" customHeight="1">
      <c r="A220" s="37">
        <v>182</v>
      </c>
      <c r="B220" s="9">
        <v>415212</v>
      </c>
      <c r="C220" s="19" t="s">
        <v>648</v>
      </c>
      <c r="D220" s="219">
        <f>'општинска управа'!D131</f>
        <v>0</v>
      </c>
      <c r="E220" s="219">
        <f>'општинска управа'!E131</f>
        <v>500</v>
      </c>
      <c r="F220" s="219">
        <f>'општинска управа'!F131</f>
        <v>500</v>
      </c>
      <c r="G220" s="219">
        <f>'општинска управа'!G131</f>
        <v>0</v>
      </c>
      <c r="H220" s="54" t="e">
        <f>G220/D220*100</f>
        <v>#DIV/0!</v>
      </c>
      <c r="I220" s="54">
        <f>G220/F220*100</f>
        <v>0</v>
      </c>
    </row>
    <row r="221" spans="1:9" ht="24" customHeight="1">
      <c r="A221" s="37">
        <v>183</v>
      </c>
      <c r="B221" s="37">
        <v>415213</v>
      </c>
      <c r="C221" s="51" t="s">
        <v>119</v>
      </c>
      <c r="D221" s="219">
        <f>'општинска управа'!D132</f>
        <v>2500</v>
      </c>
      <c r="E221" s="219">
        <f>'општинска управа'!E132</f>
        <v>2240</v>
      </c>
      <c r="F221" s="219">
        <f>'општинска управа'!F132</f>
        <v>2500</v>
      </c>
      <c r="G221" s="219">
        <f>'општинска управа'!G132</f>
        <v>2500</v>
      </c>
      <c r="H221" s="46">
        <f t="shared" si="25"/>
        <v>100</v>
      </c>
      <c r="I221" s="47">
        <f t="shared" si="26"/>
        <v>100</v>
      </c>
    </row>
    <row r="222" spans="1:9" s="5" customFormat="1" ht="24" customHeight="1">
      <c r="A222" s="37">
        <v>184</v>
      </c>
      <c r="B222" s="9">
        <v>415213</v>
      </c>
      <c r="C222" s="51" t="s">
        <v>126</v>
      </c>
      <c r="D222" s="219">
        <f>'општинска управа'!D133</f>
        <v>4000</v>
      </c>
      <c r="E222" s="219">
        <f>'општинска управа'!E133</f>
        <v>2997</v>
      </c>
      <c r="F222" s="219">
        <f>'општинска управа'!F133</f>
        <v>4000</v>
      </c>
      <c r="G222" s="219">
        <f>'општинска управа'!G133</f>
        <v>3500</v>
      </c>
      <c r="H222" s="54">
        <f t="shared" si="25"/>
        <v>87.5</v>
      </c>
      <c r="I222" s="54">
        <f t="shared" si="26"/>
        <v>87.5</v>
      </c>
    </row>
    <row r="223" spans="1:9" s="5" customFormat="1" ht="25.5" customHeight="1">
      <c r="A223" s="37">
        <v>185</v>
      </c>
      <c r="B223" s="9">
        <v>415213</v>
      </c>
      <c r="C223" s="51" t="s">
        <v>652</v>
      </c>
      <c r="D223" s="219">
        <f>'општинска управа'!D134</f>
        <v>0</v>
      </c>
      <c r="E223" s="219">
        <f>'општинска управа'!E134</f>
        <v>0</v>
      </c>
      <c r="F223" s="219">
        <f>'општинска управа'!F134</f>
        <v>0</v>
      </c>
      <c r="G223" s="219">
        <f>'општинска управа'!G134</f>
        <v>3500</v>
      </c>
      <c r="H223" s="54" t="e">
        <f t="shared" si="25"/>
        <v>#DIV/0!</v>
      </c>
      <c r="I223" s="54" t="e">
        <f t="shared" si="26"/>
        <v>#DIV/0!</v>
      </c>
    </row>
    <row r="224" spans="1:9" s="62" customFormat="1" ht="24" customHeight="1">
      <c r="A224" s="37">
        <v>186</v>
      </c>
      <c r="B224" s="37">
        <v>415213</v>
      </c>
      <c r="C224" s="51" t="s">
        <v>121</v>
      </c>
      <c r="D224" s="219">
        <f>'општинска управа'!D135</f>
        <v>4000</v>
      </c>
      <c r="E224" s="219">
        <f>'општинска управа'!E135</f>
        <v>2997</v>
      </c>
      <c r="F224" s="219">
        <f>'општинска управа'!F135</f>
        <v>4000</v>
      </c>
      <c r="G224" s="219">
        <f>'општинска управа'!G135</f>
        <v>2000</v>
      </c>
      <c r="H224" s="46">
        <f t="shared" si="25"/>
        <v>50</v>
      </c>
      <c r="I224" s="47">
        <f t="shared" si="26"/>
        <v>50</v>
      </c>
    </row>
    <row r="225" spans="1:9" s="5" customFormat="1" ht="24" customHeight="1">
      <c r="A225" s="37">
        <v>187</v>
      </c>
      <c r="B225" s="9">
        <v>415213</v>
      </c>
      <c r="C225" s="19" t="s">
        <v>593</v>
      </c>
      <c r="D225" s="219">
        <f>'општинска управа'!D136</f>
        <v>1000</v>
      </c>
      <c r="E225" s="219">
        <f>'општинска управа'!E136</f>
        <v>1247</v>
      </c>
      <c r="F225" s="219">
        <f>'општинска управа'!F136</f>
        <v>1000</v>
      </c>
      <c r="G225" s="219">
        <f>'општинска управа'!G136</f>
        <v>500</v>
      </c>
      <c r="H225" s="54">
        <f t="shared" si="25"/>
        <v>50</v>
      </c>
      <c r="I225" s="54">
        <f t="shared" si="26"/>
        <v>50</v>
      </c>
    </row>
    <row r="226" spans="1:9" ht="24" customHeight="1">
      <c r="A226" s="37">
        <v>188</v>
      </c>
      <c r="B226" s="37">
        <v>415213</v>
      </c>
      <c r="C226" s="51" t="s">
        <v>125</v>
      </c>
      <c r="D226" s="219">
        <f>'општинска управа'!D137</f>
        <v>4000</v>
      </c>
      <c r="E226" s="219">
        <f>'општинска управа'!E137</f>
        <v>1950</v>
      </c>
      <c r="F226" s="219">
        <f>'општинска управа'!F137</f>
        <v>4000</v>
      </c>
      <c r="G226" s="219">
        <f>'општинска управа'!G137</f>
        <v>3000</v>
      </c>
      <c r="H226" s="46">
        <f t="shared" si="25"/>
        <v>75</v>
      </c>
      <c r="I226" s="47">
        <f t="shared" si="26"/>
        <v>75</v>
      </c>
    </row>
    <row r="227" spans="1:9" s="5" customFormat="1" ht="24" customHeight="1">
      <c r="A227" s="37">
        <v>189</v>
      </c>
      <c r="B227" s="9">
        <v>415214</v>
      </c>
      <c r="C227" s="51" t="s">
        <v>136</v>
      </c>
      <c r="D227" s="219">
        <f>'општинска управа'!D138</f>
        <v>7500</v>
      </c>
      <c r="E227" s="219">
        <f>'општинска управа'!E138</f>
        <v>1250</v>
      </c>
      <c r="F227" s="219">
        <f>'општинска управа'!F138</f>
        <v>7500</v>
      </c>
      <c r="G227" s="219">
        <f>'општинска управа'!G138</f>
        <v>9000</v>
      </c>
      <c r="H227" s="54">
        <f t="shared" si="25"/>
        <v>120</v>
      </c>
      <c r="I227" s="54">
        <f t="shared" si="26"/>
        <v>120</v>
      </c>
    </row>
    <row r="228" spans="1:9" s="48" customFormat="1" ht="24" customHeight="1">
      <c r="A228" s="37">
        <v>190</v>
      </c>
      <c r="B228" s="37">
        <v>415215</v>
      </c>
      <c r="C228" s="51" t="s">
        <v>128</v>
      </c>
      <c r="D228" s="219">
        <f>'општинска управа'!D139</f>
        <v>4000</v>
      </c>
      <c r="E228" s="219">
        <f>'општинска управа'!E139</f>
        <v>2997</v>
      </c>
      <c r="F228" s="219">
        <f>'општинска управа'!F139</f>
        <v>4000</v>
      </c>
      <c r="G228" s="219">
        <f>'општинска управа'!G139</f>
        <v>3500</v>
      </c>
      <c r="H228" s="47">
        <f t="shared" si="25"/>
        <v>87.5</v>
      </c>
      <c r="I228" s="47">
        <f t="shared" si="26"/>
        <v>87.5</v>
      </c>
    </row>
    <row r="229" spans="1:9" s="5" customFormat="1" ht="24" customHeight="1">
      <c r="A229" s="37">
        <v>191</v>
      </c>
      <c r="B229" s="9">
        <v>415215</v>
      </c>
      <c r="C229" s="51" t="s">
        <v>129</v>
      </c>
      <c r="D229" s="219">
        <f>'општинска управа'!D140</f>
        <v>1000</v>
      </c>
      <c r="E229" s="219">
        <f>'општинска управа'!E140</f>
        <v>747</v>
      </c>
      <c r="F229" s="219">
        <f>'општинска управа'!F140</f>
        <v>1000</v>
      </c>
      <c r="G229" s="219">
        <f>'општинска управа'!G140</f>
        <v>500</v>
      </c>
      <c r="H229" s="54">
        <f t="shared" si="25"/>
        <v>50</v>
      </c>
      <c r="I229" s="54">
        <f t="shared" si="26"/>
        <v>50</v>
      </c>
    </row>
    <row r="230" spans="1:9" s="5" customFormat="1" ht="24" customHeight="1">
      <c r="A230" s="37">
        <v>192</v>
      </c>
      <c r="B230" s="9">
        <v>415215</v>
      </c>
      <c r="C230" s="51" t="s">
        <v>130</v>
      </c>
      <c r="D230" s="219">
        <f>'општинска управа'!D141</f>
        <v>4000</v>
      </c>
      <c r="E230" s="219">
        <f>'општинска управа'!E141</f>
        <v>3330</v>
      </c>
      <c r="F230" s="219">
        <f>'општинска управа'!F141</f>
        <v>4000</v>
      </c>
      <c r="G230" s="219">
        <f>'општинска управа'!G141</f>
        <v>3500</v>
      </c>
      <c r="H230" s="54">
        <f t="shared" si="25"/>
        <v>87.5</v>
      </c>
      <c r="I230" s="54">
        <f t="shared" si="26"/>
        <v>87.5</v>
      </c>
    </row>
    <row r="231" spans="1:9" s="5" customFormat="1" ht="24" customHeight="1">
      <c r="A231" s="37">
        <v>193</v>
      </c>
      <c r="B231" s="9">
        <v>415215</v>
      </c>
      <c r="C231" s="51" t="s">
        <v>131</v>
      </c>
      <c r="D231" s="219">
        <f>'општинска управа'!D142</f>
        <v>2000</v>
      </c>
      <c r="E231" s="219">
        <f>'општинска управа'!E142</f>
        <v>1826</v>
      </c>
      <c r="F231" s="219">
        <f>'општинска управа'!F142</f>
        <v>2000</v>
      </c>
      <c r="G231" s="219">
        <f>'општинска управа'!G142</f>
        <v>1500</v>
      </c>
      <c r="H231" s="54">
        <f t="shared" si="25"/>
        <v>75</v>
      </c>
      <c r="I231" s="54">
        <f t="shared" si="26"/>
        <v>75</v>
      </c>
    </row>
    <row r="232" spans="1:9" s="5" customFormat="1" ht="25.5" customHeight="1">
      <c r="A232" s="37">
        <v>194</v>
      </c>
      <c r="B232" s="9">
        <v>415215</v>
      </c>
      <c r="C232" s="51" t="s">
        <v>613</v>
      </c>
      <c r="D232" s="219">
        <f>'општинска управа'!D143</f>
        <v>2000</v>
      </c>
      <c r="E232" s="219">
        <f>'општинска управа'!E143</f>
        <v>1494</v>
      </c>
      <c r="F232" s="219">
        <f>'општинска управа'!F143</f>
        <v>2000</v>
      </c>
      <c r="G232" s="219">
        <f>'општинска управа'!G143</f>
        <v>1500</v>
      </c>
      <c r="H232" s="54">
        <f t="shared" si="25"/>
        <v>75</v>
      </c>
      <c r="I232" s="54">
        <f t="shared" si="26"/>
        <v>75</v>
      </c>
    </row>
    <row r="233" spans="1:9" ht="24" customHeight="1">
      <c r="A233" s="37">
        <v>195</v>
      </c>
      <c r="B233" s="37">
        <v>415215</v>
      </c>
      <c r="C233" s="51" t="s">
        <v>523</v>
      </c>
      <c r="D233" s="219">
        <f>'општинска управа'!D144</f>
        <v>8700</v>
      </c>
      <c r="E233" s="219">
        <f>'општинска управа'!E144</f>
        <v>7025</v>
      </c>
      <c r="F233" s="219">
        <f>'општинска управа'!F144</f>
        <v>8700</v>
      </c>
      <c r="G233" s="219">
        <f>'општинска управа'!G144</f>
        <v>5000</v>
      </c>
      <c r="H233" s="46">
        <f t="shared" si="25"/>
        <v>57.47126436781609</v>
      </c>
      <c r="I233" s="47">
        <f t="shared" si="26"/>
        <v>57.47126436781609</v>
      </c>
    </row>
    <row r="234" spans="1:9" ht="24" customHeight="1">
      <c r="A234" s="37">
        <v>196</v>
      </c>
      <c r="B234" s="9">
        <v>415215</v>
      </c>
      <c r="C234" s="51" t="s">
        <v>127</v>
      </c>
      <c r="D234" s="219">
        <f>'општинска управа'!D145</f>
        <v>10000</v>
      </c>
      <c r="E234" s="219">
        <f>'општинска управа'!E145</f>
        <v>7497</v>
      </c>
      <c r="F234" s="219">
        <f>'општинска управа'!F145</f>
        <v>10000</v>
      </c>
      <c r="G234" s="219">
        <f>'општинска управа'!G145</f>
        <v>5000</v>
      </c>
      <c r="H234" s="54">
        <f t="shared" si="25"/>
        <v>50</v>
      </c>
      <c r="I234" s="54">
        <f t="shared" si="26"/>
        <v>50</v>
      </c>
    </row>
    <row r="235" spans="1:9" s="5" customFormat="1" ht="24" customHeight="1">
      <c r="A235" s="37">
        <v>197</v>
      </c>
      <c r="B235" s="9">
        <v>415216</v>
      </c>
      <c r="C235" s="51" t="s">
        <v>132</v>
      </c>
      <c r="D235" s="219">
        <f>'општинска управа'!D146</f>
        <v>1000</v>
      </c>
      <c r="E235" s="219">
        <f>'општинска управа'!E146</f>
        <v>996</v>
      </c>
      <c r="F235" s="219">
        <f>'општинска управа'!F146</f>
        <v>1000</v>
      </c>
      <c r="G235" s="219">
        <f>'општинска управа'!G146</f>
        <v>1000</v>
      </c>
      <c r="H235" s="54">
        <f t="shared" si="25"/>
        <v>100</v>
      </c>
      <c r="I235" s="54">
        <f t="shared" si="26"/>
        <v>100</v>
      </c>
    </row>
    <row r="236" spans="1:9" s="5" customFormat="1" ht="24" customHeight="1">
      <c r="A236" s="37">
        <v>198</v>
      </c>
      <c r="B236" s="9">
        <v>415216</v>
      </c>
      <c r="C236" s="19" t="s">
        <v>123</v>
      </c>
      <c r="D236" s="219">
        <f>'општинска управа'!D147</f>
        <v>3000</v>
      </c>
      <c r="E236" s="219">
        <f>'општинска управа'!E147</f>
        <v>2250</v>
      </c>
      <c r="F236" s="219">
        <f>'општинска управа'!F147</f>
        <v>3000</v>
      </c>
      <c r="G236" s="219">
        <f>'општинска управа'!G147</f>
        <v>2500</v>
      </c>
      <c r="H236" s="54">
        <f t="shared" si="25"/>
        <v>83.33333333333334</v>
      </c>
      <c r="I236" s="54">
        <f t="shared" si="26"/>
        <v>83.33333333333334</v>
      </c>
    </row>
    <row r="237" spans="1:9" s="5" customFormat="1" ht="24" customHeight="1">
      <c r="A237" s="37">
        <v>199</v>
      </c>
      <c r="B237" s="9">
        <v>415216</v>
      </c>
      <c r="C237" s="19" t="s">
        <v>122</v>
      </c>
      <c r="D237" s="219">
        <f>'општинска управа'!D148</f>
        <v>1000</v>
      </c>
      <c r="E237" s="219">
        <f>'општинска управа'!E148</f>
        <v>747</v>
      </c>
      <c r="F237" s="219">
        <f>'општинска управа'!F148</f>
        <v>1000</v>
      </c>
      <c r="G237" s="219">
        <f>'општинска управа'!G148</f>
        <v>1000</v>
      </c>
      <c r="H237" s="54">
        <f t="shared" si="25"/>
        <v>100</v>
      </c>
      <c r="I237" s="54">
        <f t="shared" si="26"/>
        <v>100</v>
      </c>
    </row>
    <row r="238" spans="1:9" ht="24" customHeight="1">
      <c r="A238" s="37">
        <v>200</v>
      </c>
      <c r="B238" s="37">
        <v>415216</v>
      </c>
      <c r="C238" s="51" t="s">
        <v>135</v>
      </c>
      <c r="D238" s="219">
        <f>'општинска управа'!D149</f>
        <v>15000</v>
      </c>
      <c r="E238" s="219">
        <f>'општинска управа'!E149</f>
        <v>15000</v>
      </c>
      <c r="F238" s="219">
        <f>'општинска управа'!F149</f>
        <v>15000</v>
      </c>
      <c r="G238" s="219">
        <f>'општинска управа'!G149</f>
        <v>15000</v>
      </c>
      <c r="H238" s="46">
        <f t="shared" si="25"/>
        <v>100</v>
      </c>
      <c r="I238" s="47">
        <f t="shared" si="26"/>
        <v>100</v>
      </c>
    </row>
    <row r="239" spans="1:9" ht="24" customHeight="1">
      <c r="A239" s="37">
        <v>201</v>
      </c>
      <c r="B239" s="37">
        <v>415217</v>
      </c>
      <c r="C239" s="51" t="s">
        <v>120</v>
      </c>
      <c r="D239" s="219">
        <f>'општинска управа'!D150</f>
        <v>7000</v>
      </c>
      <c r="E239" s="219">
        <f>'општинска управа'!E150</f>
        <v>5247</v>
      </c>
      <c r="F239" s="219">
        <f>'општинска управа'!F150</f>
        <v>7000</v>
      </c>
      <c r="G239" s="219">
        <f>'општинска управа'!G150</f>
        <v>6500</v>
      </c>
      <c r="H239" s="46">
        <f t="shared" si="25"/>
        <v>92.85714285714286</v>
      </c>
      <c r="I239" s="47">
        <f t="shared" si="26"/>
        <v>92.85714285714286</v>
      </c>
    </row>
    <row r="240" spans="1:9" s="5" customFormat="1" ht="24" customHeight="1">
      <c r="A240" s="37">
        <v>202</v>
      </c>
      <c r="B240" s="9">
        <v>415217</v>
      </c>
      <c r="C240" s="19" t="s">
        <v>591</v>
      </c>
      <c r="D240" s="219">
        <f>'општинска управа'!D151</f>
        <v>500</v>
      </c>
      <c r="E240" s="219">
        <f>'општинска управа'!E151</f>
        <v>0</v>
      </c>
      <c r="F240" s="219">
        <f>'општинска управа'!F151</f>
        <v>0</v>
      </c>
      <c r="G240" s="219">
        <f>'општинска управа'!G151</f>
        <v>0</v>
      </c>
      <c r="H240" s="54">
        <f t="shared" si="25"/>
        <v>0</v>
      </c>
      <c r="I240" s="54" t="e">
        <f t="shared" si="26"/>
        <v>#DIV/0!</v>
      </c>
    </row>
    <row r="241" spans="1:9" ht="24" customHeight="1">
      <c r="A241" s="37">
        <v>203</v>
      </c>
      <c r="B241" s="37">
        <v>415217</v>
      </c>
      <c r="C241" s="51" t="s">
        <v>133</v>
      </c>
      <c r="D241" s="219">
        <f>'општинска управа'!D152</f>
        <v>2500</v>
      </c>
      <c r="E241" s="219">
        <f>'општинска управа'!E152</f>
        <v>2272</v>
      </c>
      <c r="F241" s="219">
        <f>'општинска управа'!F152</f>
        <v>2500</v>
      </c>
      <c r="G241" s="219">
        <f>'општинска управа'!G152</f>
        <v>2500</v>
      </c>
      <c r="H241" s="46">
        <f t="shared" si="25"/>
        <v>100</v>
      </c>
      <c r="I241" s="47">
        <f t="shared" si="26"/>
        <v>100</v>
      </c>
    </row>
    <row r="242" spans="1:9" ht="24" customHeight="1">
      <c r="A242" s="37">
        <v>204</v>
      </c>
      <c r="B242" s="37">
        <v>415217</v>
      </c>
      <c r="C242" s="51" t="s">
        <v>134</v>
      </c>
      <c r="D242" s="219">
        <f>'општинска управа'!D153</f>
        <v>4000</v>
      </c>
      <c r="E242" s="219">
        <f>'општинска управа'!E153</f>
        <v>5469</v>
      </c>
      <c r="F242" s="219">
        <f>'општинска управа'!F153</f>
        <v>4000</v>
      </c>
      <c r="G242" s="219">
        <f>'општинска управа'!G153</f>
        <v>3000</v>
      </c>
      <c r="H242" s="46">
        <f t="shared" si="25"/>
        <v>75</v>
      </c>
      <c r="I242" s="47">
        <f t="shared" si="26"/>
        <v>75</v>
      </c>
    </row>
    <row r="243" spans="1:9" s="5" customFormat="1" ht="24" customHeight="1">
      <c r="A243" s="37">
        <v>205</v>
      </c>
      <c r="B243" s="9">
        <v>415218</v>
      </c>
      <c r="C243" s="51" t="s">
        <v>137</v>
      </c>
      <c r="D243" s="219">
        <f>'општинска управа'!D154</f>
        <v>1000</v>
      </c>
      <c r="E243" s="219">
        <f>'општинска управа'!E154</f>
        <v>747</v>
      </c>
      <c r="F243" s="219">
        <f>'општинска управа'!F154</f>
        <v>1000</v>
      </c>
      <c r="G243" s="219">
        <f>'општинска управа'!G154</f>
        <v>500</v>
      </c>
      <c r="H243" s="54">
        <f t="shared" si="25"/>
        <v>50</v>
      </c>
      <c r="I243" s="54">
        <f t="shared" si="26"/>
        <v>50</v>
      </c>
    </row>
    <row r="244" spans="1:9" s="5" customFormat="1" ht="24" customHeight="1">
      <c r="A244" s="37">
        <v>206</v>
      </c>
      <c r="B244" s="9">
        <v>415218</v>
      </c>
      <c r="C244" s="51" t="s">
        <v>592</v>
      </c>
      <c r="D244" s="219">
        <f>'општинска управа'!D155</f>
        <v>500</v>
      </c>
      <c r="E244" s="219">
        <f>'општинска управа'!E155</f>
        <v>500</v>
      </c>
      <c r="F244" s="219">
        <f>'општинска управа'!F155</f>
        <v>500</v>
      </c>
      <c r="G244" s="219">
        <f>'општинска управа'!G155</f>
        <v>500</v>
      </c>
      <c r="H244" s="54">
        <f t="shared" si="25"/>
        <v>100</v>
      </c>
      <c r="I244" s="54">
        <f t="shared" si="26"/>
        <v>100</v>
      </c>
    </row>
    <row r="245" spans="1:9" s="5" customFormat="1" ht="25.5" customHeight="1">
      <c r="A245" s="37">
        <v>207</v>
      </c>
      <c r="B245" s="9">
        <v>415219</v>
      </c>
      <c r="C245" s="19" t="s">
        <v>649</v>
      </c>
      <c r="D245" s="219">
        <f>'општинска управа'!D156</f>
        <v>0</v>
      </c>
      <c r="E245" s="219">
        <f>'општинска управа'!E156</f>
        <v>0</v>
      </c>
      <c r="F245" s="219">
        <f>'општинска управа'!F156</f>
        <v>0</v>
      </c>
      <c r="G245" s="219">
        <f>'општинска управа'!G156</f>
        <v>15000</v>
      </c>
      <c r="H245" s="54" t="e">
        <f t="shared" si="25"/>
        <v>#DIV/0!</v>
      </c>
      <c r="I245" s="54" t="e">
        <f t="shared" si="26"/>
        <v>#DIV/0!</v>
      </c>
    </row>
    <row r="246" spans="1:9" s="5" customFormat="1" ht="25.5" customHeight="1">
      <c r="A246" s="37">
        <v>208</v>
      </c>
      <c r="B246" s="9">
        <v>415219</v>
      </c>
      <c r="C246" s="19" t="s">
        <v>738</v>
      </c>
      <c r="D246" s="219">
        <f>'општинска управа'!D157</f>
        <v>0</v>
      </c>
      <c r="E246" s="219">
        <f>'општинска управа'!E157</f>
        <v>0</v>
      </c>
      <c r="F246" s="219">
        <f>'општинска управа'!F157</f>
        <v>0</v>
      </c>
      <c r="G246" s="219">
        <f>'општинска управа'!G157</f>
        <v>30000</v>
      </c>
      <c r="H246" s="54" t="e">
        <f>G246/D246*100</f>
        <v>#DIV/0!</v>
      </c>
      <c r="I246" s="54" t="e">
        <f>G246/F246*100</f>
        <v>#DIV/0!</v>
      </c>
    </row>
    <row r="247" spans="1:9" ht="24" customHeight="1">
      <c r="A247" s="37">
        <v>209</v>
      </c>
      <c r="B247" s="37">
        <v>415219</v>
      </c>
      <c r="C247" s="51" t="s">
        <v>124</v>
      </c>
      <c r="D247" s="219">
        <f>'општинска управа'!D158</f>
        <v>7500</v>
      </c>
      <c r="E247" s="219">
        <f>'општинска управа'!E158</f>
        <v>0</v>
      </c>
      <c r="F247" s="219">
        <f>'општинска управа'!F158</f>
        <v>7500</v>
      </c>
      <c r="G247" s="219">
        <f>'општинска управа'!G158</f>
        <v>2000</v>
      </c>
      <c r="H247" s="46">
        <f t="shared" si="25"/>
        <v>26.666666666666668</v>
      </c>
      <c r="I247" s="47">
        <f t="shared" si="26"/>
        <v>26.666666666666668</v>
      </c>
    </row>
    <row r="248" spans="1:9" s="5" customFormat="1" ht="24" customHeight="1">
      <c r="A248" s="37"/>
      <c r="B248" s="9"/>
      <c r="C248" s="51"/>
      <c r="D248" s="219"/>
      <c r="E248" s="219"/>
      <c r="F248" s="219"/>
      <c r="G248" s="219"/>
      <c r="H248" s="63"/>
      <c r="I248" s="54"/>
    </row>
    <row r="249" spans="1:9" ht="24" customHeight="1">
      <c r="A249" s="37">
        <v>210</v>
      </c>
      <c r="B249" s="38">
        <v>415230</v>
      </c>
      <c r="C249" s="39" t="s">
        <v>749</v>
      </c>
      <c r="D249" s="211">
        <f>SUM(D250:D255)</f>
        <v>57500</v>
      </c>
      <c r="E249" s="211">
        <f>SUM(E250:E255)</f>
        <v>6600</v>
      </c>
      <c r="F249" s="211">
        <f>SUM(F250:F255)</f>
        <v>60440</v>
      </c>
      <c r="G249" s="211">
        <f>SUM(G250:G255)</f>
        <v>50000</v>
      </c>
      <c r="H249" s="50">
        <f aca="true" t="shared" si="27" ref="H249:H255">G249/D249*100</f>
        <v>86.95652173913044</v>
      </c>
      <c r="I249" s="43">
        <f aca="true" t="shared" si="28" ref="I249:I255">G249/F249*100</f>
        <v>82.72667107875579</v>
      </c>
    </row>
    <row r="250" spans="1:9" ht="24" customHeight="1">
      <c r="A250" s="37">
        <v>211</v>
      </c>
      <c r="B250" s="37">
        <v>415234</v>
      </c>
      <c r="C250" s="51" t="s">
        <v>138</v>
      </c>
      <c r="D250" s="213">
        <f>'општинска управа'!D160</f>
        <v>12500</v>
      </c>
      <c r="E250" s="213">
        <f>'општинска управа'!E160</f>
        <v>0</v>
      </c>
      <c r="F250" s="213">
        <f>'општинска управа'!F160</f>
        <v>12500</v>
      </c>
      <c r="G250" s="213">
        <f>'општинска управа'!G160</f>
        <v>6000</v>
      </c>
      <c r="H250" s="46">
        <f t="shared" si="27"/>
        <v>48</v>
      </c>
      <c r="I250" s="47">
        <f t="shared" si="28"/>
        <v>48</v>
      </c>
    </row>
    <row r="251" spans="1:9" s="5" customFormat="1" ht="24" customHeight="1">
      <c r="A251" s="37">
        <v>212</v>
      </c>
      <c r="B251" s="53" t="s">
        <v>453</v>
      </c>
      <c r="C251" s="51" t="s">
        <v>595</v>
      </c>
      <c r="D251" s="213">
        <f>'општинска управа'!D161</f>
        <v>10000</v>
      </c>
      <c r="E251" s="213">
        <f>'општинска управа'!E161</f>
        <v>6600</v>
      </c>
      <c r="F251" s="213">
        <f>'општинска управа'!F161</f>
        <v>10000</v>
      </c>
      <c r="G251" s="213">
        <f>'општинска управа'!G161</f>
        <v>9000</v>
      </c>
      <c r="H251" s="54">
        <f>G251/D251*100</f>
        <v>90</v>
      </c>
      <c r="I251" s="54">
        <f>G251/F251*100</f>
        <v>90</v>
      </c>
    </row>
    <row r="252" spans="1:9" s="48" customFormat="1" ht="24" customHeight="1">
      <c r="A252" s="37">
        <v>213</v>
      </c>
      <c r="B252" s="37">
        <v>415237</v>
      </c>
      <c r="C252" s="51" t="s">
        <v>598</v>
      </c>
      <c r="D252" s="213">
        <f>'општинска управа'!D162</f>
        <v>5000</v>
      </c>
      <c r="E252" s="213">
        <f>'општинска управа'!E162</f>
        <v>0</v>
      </c>
      <c r="F252" s="213">
        <f>'општинска управа'!F162</f>
        <v>5000</v>
      </c>
      <c r="G252" s="213">
        <f>'општинска управа'!G162</f>
        <v>5000</v>
      </c>
      <c r="H252" s="47">
        <f>G252/D252*100</f>
        <v>100</v>
      </c>
      <c r="I252" s="47">
        <f>G252/F252*100</f>
        <v>100</v>
      </c>
    </row>
    <row r="253" spans="1:9" ht="24" customHeight="1">
      <c r="A253" s="37">
        <v>214</v>
      </c>
      <c r="B253" s="37">
        <v>415239</v>
      </c>
      <c r="C253" s="51" t="s">
        <v>512</v>
      </c>
      <c r="D253" s="213">
        <f>'општинска управа'!D163</f>
        <v>10000</v>
      </c>
      <c r="E253" s="213">
        <f>'општинска управа'!E163</f>
        <v>0</v>
      </c>
      <c r="F253" s="213">
        <f>'општинска управа'!F163</f>
        <v>10920</v>
      </c>
      <c r="G253" s="213">
        <f>'општинска управа'!G163</f>
        <v>10000</v>
      </c>
      <c r="H253" s="46">
        <f t="shared" si="27"/>
        <v>100</v>
      </c>
      <c r="I253" s="47">
        <f t="shared" si="28"/>
        <v>91.57509157509158</v>
      </c>
    </row>
    <row r="254" spans="1:9" ht="24" customHeight="1">
      <c r="A254" s="37">
        <v>215</v>
      </c>
      <c r="B254" s="37">
        <v>415239</v>
      </c>
      <c r="C254" s="51" t="s">
        <v>515</v>
      </c>
      <c r="D254" s="213">
        <f>'општинска управа'!D164</f>
        <v>10000</v>
      </c>
      <c r="E254" s="213">
        <f>'општинска управа'!E164</f>
        <v>0</v>
      </c>
      <c r="F254" s="213">
        <f>'општинска управа'!F164</f>
        <v>11960</v>
      </c>
      <c r="G254" s="213">
        <f>'општинска управа'!G164</f>
        <v>10000</v>
      </c>
      <c r="H254" s="46">
        <f t="shared" si="27"/>
        <v>100</v>
      </c>
      <c r="I254" s="47">
        <f t="shared" si="28"/>
        <v>83.61204013377926</v>
      </c>
    </row>
    <row r="255" spans="1:9" ht="24" customHeight="1">
      <c r="A255" s="37">
        <v>216</v>
      </c>
      <c r="B255" s="37">
        <v>415239</v>
      </c>
      <c r="C255" s="51" t="s">
        <v>516</v>
      </c>
      <c r="D255" s="213">
        <f>'општинска управа'!D165</f>
        <v>10000</v>
      </c>
      <c r="E255" s="213">
        <f>'општинска управа'!E165</f>
        <v>0</v>
      </c>
      <c r="F255" s="213">
        <f>'општинска управа'!F165</f>
        <v>10060</v>
      </c>
      <c r="G255" s="213">
        <f>'општинска управа'!G165</f>
        <v>10000</v>
      </c>
      <c r="H255" s="46">
        <f t="shared" si="27"/>
        <v>100</v>
      </c>
      <c r="I255" s="47">
        <f t="shared" si="28"/>
        <v>99.40357852882704</v>
      </c>
    </row>
    <row r="256" spans="1:9" ht="24" customHeight="1">
      <c r="A256" s="37"/>
      <c r="B256" s="37"/>
      <c r="C256" s="51"/>
      <c r="D256" s="213"/>
      <c r="E256" s="213"/>
      <c r="F256" s="213"/>
      <c r="G256" s="213"/>
      <c r="H256" s="46"/>
      <c r="I256" s="47"/>
    </row>
    <row r="257" spans="1:9" ht="24" customHeight="1">
      <c r="A257" s="9">
        <v>217</v>
      </c>
      <c r="B257" s="6">
        <v>416000</v>
      </c>
      <c r="C257" s="39" t="s">
        <v>751</v>
      </c>
      <c r="D257" s="211">
        <f>D259+D273</f>
        <v>659000</v>
      </c>
      <c r="E257" s="211">
        <f>E259+E273</f>
        <v>479669</v>
      </c>
      <c r="F257" s="211">
        <f>F259+F273</f>
        <v>682800</v>
      </c>
      <c r="G257" s="211">
        <f>G259+G273</f>
        <v>699000</v>
      </c>
      <c r="H257" s="66">
        <f>G257/D257*100</f>
        <v>106.06980273141122</v>
      </c>
      <c r="I257" s="66">
        <f>G257/F257*100</f>
        <v>102.3725834797891</v>
      </c>
    </row>
    <row r="258" spans="1:9" ht="24" customHeight="1">
      <c r="A258" s="9"/>
      <c r="B258" s="6"/>
      <c r="C258" s="39"/>
      <c r="D258" s="211"/>
      <c r="E258" s="211"/>
      <c r="F258" s="211"/>
      <c r="G258" s="211"/>
      <c r="H258" s="67"/>
      <c r="I258" s="66"/>
    </row>
    <row r="259" spans="1:9" ht="24" customHeight="1">
      <c r="A259" s="37">
        <v>218</v>
      </c>
      <c r="B259" s="38">
        <v>416100</v>
      </c>
      <c r="C259" s="39" t="s">
        <v>750</v>
      </c>
      <c r="D259" s="211">
        <f>SUM(D260:D271)</f>
        <v>530000</v>
      </c>
      <c r="E259" s="211">
        <f>SUM(E260:E271)</f>
        <v>393081</v>
      </c>
      <c r="F259" s="211">
        <f>SUM(F260:F271)</f>
        <v>558800</v>
      </c>
      <c r="G259" s="211">
        <f>SUM(G260:G271)</f>
        <v>571000</v>
      </c>
      <c r="H259" s="50">
        <f aca="true" t="shared" si="29" ref="H259:H282">G259/D259*100</f>
        <v>107.73584905660378</v>
      </c>
      <c r="I259" s="43">
        <f aca="true" t="shared" si="30" ref="I259:I282">G259/F259*100</f>
        <v>102.1832498210451</v>
      </c>
    </row>
    <row r="260" spans="1:9" ht="24" customHeight="1">
      <c r="A260" s="37">
        <v>219</v>
      </c>
      <c r="B260" s="37">
        <v>416111</v>
      </c>
      <c r="C260" s="51" t="s">
        <v>139</v>
      </c>
      <c r="D260" s="213">
        <f>'центар за соц рад'!D60</f>
        <v>52000</v>
      </c>
      <c r="E260" s="213">
        <f>'центар за соц рад'!E60</f>
        <v>33512</v>
      </c>
      <c r="F260" s="213">
        <f>'центар за соц рад'!F60</f>
        <v>45000</v>
      </c>
      <c r="G260" s="213">
        <f>'центар за соц рад'!G60</f>
        <v>45000</v>
      </c>
      <c r="H260" s="46">
        <f t="shared" si="29"/>
        <v>86.53846153846155</v>
      </c>
      <c r="I260" s="47">
        <f t="shared" si="30"/>
        <v>100</v>
      </c>
    </row>
    <row r="261" spans="1:9" ht="24" customHeight="1">
      <c r="A261" s="37">
        <v>220</v>
      </c>
      <c r="B261" s="9">
        <v>416111</v>
      </c>
      <c r="C261" s="51" t="s">
        <v>140</v>
      </c>
      <c r="D261" s="213">
        <f>'центар за соц рад'!D61</f>
        <v>52000</v>
      </c>
      <c r="E261" s="213">
        <f>'центар за соц рад'!E61</f>
        <v>33512</v>
      </c>
      <c r="F261" s="213">
        <f>'центар за соц рад'!F61</f>
        <v>45000</v>
      </c>
      <c r="G261" s="213">
        <f>'центар за соц рад'!G61</f>
        <v>45000</v>
      </c>
      <c r="H261" s="54">
        <f t="shared" si="29"/>
        <v>86.53846153846155</v>
      </c>
      <c r="I261" s="54">
        <f t="shared" si="30"/>
        <v>100</v>
      </c>
    </row>
    <row r="262" spans="1:9" ht="24" customHeight="1">
      <c r="A262" s="37">
        <v>221</v>
      </c>
      <c r="B262" s="37">
        <v>416112</v>
      </c>
      <c r="C262" s="45" t="s">
        <v>141</v>
      </c>
      <c r="D262" s="213">
        <f>'центар за соц рад'!D62</f>
        <v>138000</v>
      </c>
      <c r="E262" s="213">
        <f>'центар за соц рад'!E62</f>
        <v>109724</v>
      </c>
      <c r="F262" s="213">
        <f>'центар за соц рад'!F62</f>
        <v>157000</v>
      </c>
      <c r="G262" s="213">
        <f>'центар за соц рад'!G62</f>
        <v>157000</v>
      </c>
      <c r="H262" s="46">
        <f t="shared" si="29"/>
        <v>113.76811594202898</v>
      </c>
      <c r="I262" s="47">
        <f t="shared" si="30"/>
        <v>100</v>
      </c>
    </row>
    <row r="263" spans="1:9" ht="25.5" customHeight="1">
      <c r="A263" s="37">
        <v>222</v>
      </c>
      <c r="B263" s="9">
        <v>416112</v>
      </c>
      <c r="C263" s="51" t="s">
        <v>142</v>
      </c>
      <c r="D263" s="213">
        <f>'центар за соц рад'!D63</f>
        <v>138000</v>
      </c>
      <c r="E263" s="213">
        <f>'центар за соц рад'!E63</f>
        <v>109724</v>
      </c>
      <c r="F263" s="213">
        <f>'центар за соц рад'!F63</f>
        <v>157000</v>
      </c>
      <c r="G263" s="213">
        <f>'центар за соц рад'!G63</f>
        <v>157000</v>
      </c>
      <c r="H263" s="54">
        <f t="shared" si="29"/>
        <v>113.76811594202898</v>
      </c>
      <c r="I263" s="54">
        <f t="shared" si="30"/>
        <v>100</v>
      </c>
    </row>
    <row r="264" spans="1:9" ht="25.5" customHeight="1">
      <c r="A264" s="37">
        <v>223</v>
      </c>
      <c r="B264" s="37">
        <v>416114</v>
      </c>
      <c r="C264" s="51" t="s">
        <v>143</v>
      </c>
      <c r="D264" s="213">
        <f>'центар за соц рад'!D64</f>
        <v>25000</v>
      </c>
      <c r="E264" s="213">
        <f>'центар за соц рад'!E64</f>
        <v>36291</v>
      </c>
      <c r="F264" s="213">
        <f>'центар за соц рад'!F64</f>
        <v>30000</v>
      </c>
      <c r="G264" s="213">
        <f>'центар за соц рад'!G64</f>
        <v>25000</v>
      </c>
      <c r="H264" s="46">
        <f t="shared" si="29"/>
        <v>100</v>
      </c>
      <c r="I264" s="47">
        <f t="shared" si="30"/>
        <v>83.33333333333334</v>
      </c>
    </row>
    <row r="265" spans="1:9" ht="25.5" customHeight="1">
      <c r="A265" s="37">
        <v>224</v>
      </c>
      <c r="B265" s="37">
        <v>416119</v>
      </c>
      <c r="C265" s="51" t="s">
        <v>144</v>
      </c>
      <c r="D265" s="219">
        <f>'општинска управа'!D170</f>
        <v>12000</v>
      </c>
      <c r="E265" s="219">
        <f>'општинска управа'!E170</f>
        <v>7242</v>
      </c>
      <c r="F265" s="219">
        <f>'општинска управа'!F170</f>
        <v>12000</v>
      </c>
      <c r="G265" s="219">
        <f>'општинска управа'!G170</f>
        <v>12000</v>
      </c>
      <c r="H265" s="46">
        <f>G265/D265*100</f>
        <v>100</v>
      </c>
      <c r="I265" s="47">
        <f>G265/F265*100</f>
        <v>100</v>
      </c>
    </row>
    <row r="266" spans="1:9" ht="25.5" customHeight="1">
      <c r="A266" s="37">
        <v>225</v>
      </c>
      <c r="B266" s="37">
        <v>416119</v>
      </c>
      <c r="C266" s="51" t="s">
        <v>145</v>
      </c>
      <c r="D266" s="219">
        <f>'општинска управа'!D171</f>
        <v>4000</v>
      </c>
      <c r="E266" s="219">
        <f>'општинска управа'!E171</f>
        <v>2556</v>
      </c>
      <c r="F266" s="219">
        <f>'општинска управа'!F171</f>
        <v>4000</v>
      </c>
      <c r="G266" s="219">
        <f>'општинска управа'!G171</f>
        <v>4000</v>
      </c>
      <c r="H266" s="46">
        <f t="shared" si="29"/>
        <v>100</v>
      </c>
      <c r="I266" s="47">
        <f t="shared" si="30"/>
        <v>100</v>
      </c>
    </row>
    <row r="267" spans="1:9" ht="25.5" customHeight="1">
      <c r="A267" s="37">
        <v>226</v>
      </c>
      <c r="B267" s="37">
        <v>416122</v>
      </c>
      <c r="C267" s="51" t="s">
        <v>146</v>
      </c>
      <c r="D267" s="219">
        <f>'општинска управа'!D172</f>
        <v>10000</v>
      </c>
      <c r="E267" s="219">
        <f>'општинска управа'!E172</f>
        <v>3970</v>
      </c>
      <c r="F267" s="219">
        <f>'општинска управа'!F172</f>
        <v>10000</v>
      </c>
      <c r="G267" s="219">
        <f>'општинска управа'!G172</f>
        <v>10000</v>
      </c>
      <c r="H267" s="46">
        <f t="shared" si="29"/>
        <v>100</v>
      </c>
      <c r="I267" s="47">
        <f t="shared" si="30"/>
        <v>100</v>
      </c>
    </row>
    <row r="268" spans="1:9" ht="25.5" customHeight="1">
      <c r="A268" s="37">
        <v>227</v>
      </c>
      <c r="B268" s="37">
        <v>416124</v>
      </c>
      <c r="C268" s="51" t="s">
        <v>147</v>
      </c>
      <c r="D268" s="219">
        <f>'општинска управа'!D173</f>
        <v>76000</v>
      </c>
      <c r="E268" s="219">
        <f>'општинска управа'!E173</f>
        <v>46583</v>
      </c>
      <c r="F268" s="219">
        <f>'општинска управа'!F173</f>
        <v>65800</v>
      </c>
      <c r="G268" s="219">
        <f>'општинска управа'!G173</f>
        <v>76000</v>
      </c>
      <c r="H268" s="46">
        <f t="shared" si="29"/>
        <v>100</v>
      </c>
      <c r="I268" s="47">
        <f t="shared" si="30"/>
        <v>115.50151975683892</v>
      </c>
    </row>
    <row r="269" spans="1:9" ht="25.5" customHeight="1">
      <c r="A269" s="37">
        <v>228</v>
      </c>
      <c r="B269" s="37">
        <v>416124</v>
      </c>
      <c r="C269" s="51" t="s">
        <v>148</v>
      </c>
      <c r="D269" s="219">
        <f>'општинска управа'!D174</f>
        <v>3000</v>
      </c>
      <c r="E269" s="219">
        <f>'општинска управа'!E174</f>
        <v>1700</v>
      </c>
      <c r="F269" s="219">
        <f>'општинска управа'!F174</f>
        <v>3000</v>
      </c>
      <c r="G269" s="219">
        <f>'општинска управа'!G174</f>
        <v>5000</v>
      </c>
      <c r="H269" s="46">
        <f t="shared" si="29"/>
        <v>166.66666666666669</v>
      </c>
      <c r="I269" s="47">
        <f t="shared" si="30"/>
        <v>166.66666666666669</v>
      </c>
    </row>
    <row r="270" spans="1:9" ht="25.5" customHeight="1">
      <c r="A270" s="37">
        <v>229</v>
      </c>
      <c r="B270" s="37">
        <v>416126</v>
      </c>
      <c r="C270" s="51" t="s">
        <v>149</v>
      </c>
      <c r="D270" s="219">
        <f>'општинска управа'!D175</f>
        <v>20000</v>
      </c>
      <c r="E270" s="219">
        <f>'општинска управа'!E175</f>
        <v>8267</v>
      </c>
      <c r="F270" s="219">
        <f>'општинска управа'!F175</f>
        <v>25000</v>
      </c>
      <c r="G270" s="219">
        <f>'општинска управа'!G175</f>
        <v>25000</v>
      </c>
      <c r="H270" s="46">
        <f t="shared" si="29"/>
        <v>125</v>
      </c>
      <c r="I270" s="47">
        <f t="shared" si="30"/>
        <v>100</v>
      </c>
    </row>
    <row r="271" spans="1:9" ht="25.5" customHeight="1">
      <c r="A271" s="37">
        <v>230</v>
      </c>
      <c r="B271" s="9">
        <v>416128</v>
      </c>
      <c r="C271" s="51" t="s">
        <v>623</v>
      </c>
      <c r="D271" s="219">
        <f>'општинска управа'!D176</f>
        <v>0</v>
      </c>
      <c r="E271" s="219">
        <f>'општинска управа'!E176</f>
        <v>0</v>
      </c>
      <c r="F271" s="219">
        <f>'општинска управа'!F176</f>
        <v>5000</v>
      </c>
      <c r="G271" s="219">
        <f>'општинска управа'!G176</f>
        <v>10000</v>
      </c>
      <c r="H271" s="54" t="e">
        <f>G271/D271*100</f>
        <v>#DIV/0!</v>
      </c>
      <c r="I271" s="54">
        <f>G271/F271*100</f>
        <v>200</v>
      </c>
    </row>
    <row r="272" spans="1:9" ht="25.5" customHeight="1">
      <c r="A272" s="37"/>
      <c r="B272" s="9"/>
      <c r="C272" s="51"/>
      <c r="D272" s="212"/>
      <c r="E272" s="212"/>
      <c r="F272" s="212"/>
      <c r="G272" s="212"/>
      <c r="H272" s="54"/>
      <c r="I272" s="54"/>
    </row>
    <row r="273" spans="1:9" ht="25.5" customHeight="1">
      <c r="A273" s="9">
        <v>231</v>
      </c>
      <c r="B273" s="68">
        <v>416300</v>
      </c>
      <c r="C273" s="69" t="s">
        <v>748</v>
      </c>
      <c r="D273" s="234">
        <f>D274+D275+D276</f>
        <v>129000</v>
      </c>
      <c r="E273" s="234">
        <f>E274+E275+E276</f>
        <v>86588</v>
      </c>
      <c r="F273" s="234">
        <f>F274+F275+F276</f>
        <v>124000</v>
      </c>
      <c r="G273" s="234">
        <f>G274+G275+G276</f>
        <v>128000</v>
      </c>
      <c r="H273" s="66">
        <f>G273/D273*100</f>
        <v>99.2248062015504</v>
      </c>
      <c r="I273" s="66">
        <f>G273/F273*100</f>
        <v>103.2258064516129</v>
      </c>
    </row>
    <row r="274" spans="1:9" ht="25.5" customHeight="1">
      <c r="A274" s="37">
        <v>232</v>
      </c>
      <c r="B274" s="37">
        <v>416313</v>
      </c>
      <c r="C274" s="51" t="s">
        <v>150</v>
      </c>
      <c r="D274" s="213">
        <f>'центар за соц рад'!D67</f>
        <v>4000</v>
      </c>
      <c r="E274" s="213">
        <f>'центар за соц рад'!E67</f>
        <v>2257</v>
      </c>
      <c r="F274" s="213">
        <f>'центар за соц рад'!F67</f>
        <v>3000</v>
      </c>
      <c r="G274" s="213">
        <f>'центар за соц рад'!G67</f>
        <v>3000</v>
      </c>
      <c r="H274" s="46">
        <f t="shared" si="29"/>
        <v>75</v>
      </c>
      <c r="I274" s="47">
        <f t="shared" si="30"/>
        <v>100</v>
      </c>
    </row>
    <row r="275" spans="1:9" ht="25.5" customHeight="1">
      <c r="A275" s="9">
        <v>233</v>
      </c>
      <c r="B275" s="37">
        <v>416313</v>
      </c>
      <c r="C275" s="51" t="s">
        <v>151</v>
      </c>
      <c r="D275" s="213">
        <f>'центар за соц рад'!D68</f>
        <v>90000</v>
      </c>
      <c r="E275" s="213">
        <f>'центар за соц рад'!E68</f>
        <v>64279</v>
      </c>
      <c r="F275" s="213">
        <f>'центар за соц рад'!F68</f>
        <v>88000</v>
      </c>
      <c r="G275" s="213">
        <f>'центар за соц рад'!G68</f>
        <v>90000</v>
      </c>
      <c r="H275" s="46">
        <f t="shared" si="29"/>
        <v>100</v>
      </c>
      <c r="I275" s="47">
        <f t="shared" si="30"/>
        <v>102.27272727272727</v>
      </c>
    </row>
    <row r="276" spans="1:9" ht="24.75" customHeight="1">
      <c r="A276" s="37">
        <v>234</v>
      </c>
      <c r="B276" s="37">
        <v>416323</v>
      </c>
      <c r="C276" s="51" t="s">
        <v>152</v>
      </c>
      <c r="D276" s="219">
        <f>'општинска управа'!D179</f>
        <v>35000</v>
      </c>
      <c r="E276" s="219">
        <f>'општинска управа'!E179</f>
        <v>20052</v>
      </c>
      <c r="F276" s="219">
        <f>'општинска управа'!F179</f>
        <v>33000</v>
      </c>
      <c r="G276" s="219">
        <f>'општинска управа'!G179</f>
        <v>35000</v>
      </c>
      <c r="H276" s="46">
        <f t="shared" si="29"/>
        <v>100</v>
      </c>
      <c r="I276" s="47">
        <f t="shared" si="30"/>
        <v>106.06060606060606</v>
      </c>
    </row>
    <row r="277" spans="1:9" ht="22.5" customHeight="1">
      <c r="A277" s="37"/>
      <c r="B277" s="37"/>
      <c r="C277" s="51"/>
      <c r="D277" s="219"/>
      <c r="E277" s="219"/>
      <c r="F277" s="219"/>
      <c r="G277" s="219"/>
      <c r="H277" s="46"/>
      <c r="I277" s="47"/>
    </row>
    <row r="278" spans="1:9" s="5" customFormat="1" ht="24.75" customHeight="1">
      <c r="A278" s="9">
        <v>235</v>
      </c>
      <c r="B278" s="132" t="s">
        <v>506</v>
      </c>
      <c r="C278" s="44" t="s">
        <v>507</v>
      </c>
      <c r="D278" s="211">
        <f>D279</f>
        <v>5000</v>
      </c>
      <c r="E278" s="211">
        <f>E279</f>
        <v>0</v>
      </c>
      <c r="F278" s="211">
        <f>F279</f>
        <v>20427</v>
      </c>
      <c r="G278" s="211">
        <f>G279</f>
        <v>5000</v>
      </c>
      <c r="H278" s="66">
        <f t="shared" si="29"/>
        <v>100</v>
      </c>
      <c r="I278" s="66">
        <f t="shared" si="30"/>
        <v>24.47740735301317</v>
      </c>
    </row>
    <row r="279" spans="1:9" s="5" customFormat="1" ht="24.75" customHeight="1">
      <c r="A279" s="9">
        <v>236</v>
      </c>
      <c r="B279" s="53" t="s">
        <v>509</v>
      </c>
      <c r="C279" s="51" t="s">
        <v>508</v>
      </c>
      <c r="D279" s="213">
        <f>'општинска управа'!D182</f>
        <v>5000</v>
      </c>
      <c r="E279" s="213">
        <f>'општинска управа'!E182</f>
        <v>0</v>
      </c>
      <c r="F279" s="213">
        <f>'општинска управа'!F182</f>
        <v>20427</v>
      </c>
      <c r="G279" s="213">
        <f>'општинска управа'!G182</f>
        <v>5000</v>
      </c>
      <c r="H279" s="54">
        <f t="shared" si="29"/>
        <v>100</v>
      </c>
      <c r="I279" s="54">
        <f t="shared" si="30"/>
        <v>24.47740735301317</v>
      </c>
    </row>
    <row r="280" spans="1:9" s="5" customFormat="1" ht="24.75" customHeight="1">
      <c r="A280" s="9"/>
      <c r="B280" s="53"/>
      <c r="C280" s="51"/>
      <c r="D280" s="213"/>
      <c r="E280" s="213"/>
      <c r="F280" s="213"/>
      <c r="G280" s="213"/>
      <c r="H280" s="54"/>
      <c r="I280" s="54"/>
    </row>
    <row r="281" spans="1:9" s="5" customFormat="1" ht="25.5" customHeight="1">
      <c r="A281" s="9">
        <v>237</v>
      </c>
      <c r="B281" s="132" t="s">
        <v>778</v>
      </c>
      <c r="C281" s="39" t="s">
        <v>779</v>
      </c>
      <c r="D281" s="211">
        <f>D282</f>
        <v>0</v>
      </c>
      <c r="E281" s="211">
        <f>E282</f>
        <v>0</v>
      </c>
      <c r="F281" s="211">
        <f>F282</f>
        <v>0</v>
      </c>
      <c r="G281" s="211">
        <f>G282</f>
        <v>1000</v>
      </c>
      <c r="H281" s="66" t="e">
        <f t="shared" si="29"/>
        <v>#DIV/0!</v>
      </c>
      <c r="I281" s="66" t="e">
        <f t="shared" si="30"/>
        <v>#DIV/0!</v>
      </c>
    </row>
    <row r="282" spans="1:9" s="5" customFormat="1" ht="25.5" customHeight="1">
      <c r="A282" s="9">
        <v>238</v>
      </c>
      <c r="B282" s="53" t="s">
        <v>778</v>
      </c>
      <c r="C282" s="73" t="s">
        <v>779</v>
      </c>
      <c r="D282" s="213">
        <f>'општинска управа'!D185</f>
        <v>0</v>
      </c>
      <c r="E282" s="213">
        <f>'општинска управа'!E185</f>
        <v>0</v>
      </c>
      <c r="F282" s="213">
        <f>'општинска управа'!F185</f>
        <v>0</v>
      </c>
      <c r="G282" s="213">
        <f>'општинска управа'!G185</f>
        <v>1000</v>
      </c>
      <c r="H282" s="54" t="e">
        <f t="shared" si="29"/>
        <v>#DIV/0!</v>
      </c>
      <c r="I282" s="54" t="e">
        <f t="shared" si="30"/>
        <v>#DIV/0!</v>
      </c>
    </row>
    <row r="283" spans="1:9" s="75" customFormat="1" ht="24.75" customHeight="1">
      <c r="A283" s="9">
        <v>239</v>
      </c>
      <c r="B283" s="72"/>
      <c r="C283" s="73" t="s">
        <v>153</v>
      </c>
      <c r="D283" s="247">
        <f>'општинска управа'!D222</f>
        <v>50000</v>
      </c>
      <c r="E283" s="247">
        <f>'општинска управа'!E222</f>
        <v>0</v>
      </c>
      <c r="F283" s="247">
        <f>'општинска управа'!F222</f>
        <v>50000</v>
      </c>
      <c r="G283" s="247">
        <f>'општинска управа'!G222</f>
        <v>50000</v>
      </c>
      <c r="H283" s="46">
        <f>G283/D283*100</f>
        <v>100</v>
      </c>
      <c r="I283" s="47">
        <f>G283/F283*100</f>
        <v>100</v>
      </c>
    </row>
    <row r="284" spans="1:9" s="75" customFormat="1" ht="23.25" customHeight="1">
      <c r="A284" s="9"/>
      <c r="B284" s="72"/>
      <c r="C284" s="73"/>
      <c r="D284" s="247"/>
      <c r="E284" s="247"/>
      <c r="F284" s="247"/>
      <c r="G284" s="247"/>
      <c r="H284" s="46"/>
      <c r="I284" s="47"/>
    </row>
    <row r="285" spans="1:9" s="78" customFormat="1" ht="25.5" customHeight="1">
      <c r="A285" s="37">
        <v>240</v>
      </c>
      <c r="B285" s="76"/>
      <c r="C285" s="77" t="s">
        <v>154</v>
      </c>
      <c r="D285" s="244">
        <f>D7-D87</f>
        <v>867945</v>
      </c>
      <c r="E285" s="244">
        <f>E7-E87</f>
        <v>1596271</v>
      </c>
      <c r="F285" s="244">
        <f>F7-F87</f>
        <v>1522398</v>
      </c>
      <c r="G285" s="244">
        <f>G7-G87</f>
        <v>726983</v>
      </c>
      <c r="H285" s="50">
        <f>G285/D285*100</f>
        <v>83.75910916014263</v>
      </c>
      <c r="I285" s="43">
        <f>G285/F285*100</f>
        <v>47.75249310627051</v>
      </c>
    </row>
    <row r="286" spans="1:9" s="75" customFormat="1" ht="25.5" customHeight="1">
      <c r="A286" s="37"/>
      <c r="B286" s="72"/>
      <c r="C286" s="73"/>
      <c r="D286" s="247"/>
      <c r="E286" s="247"/>
      <c r="F286" s="247"/>
      <c r="G286" s="247"/>
      <c r="H286" s="46"/>
      <c r="I286" s="47"/>
    </row>
    <row r="287" spans="1:9" s="78" customFormat="1" ht="25.5" customHeight="1">
      <c r="A287" s="37">
        <v>241</v>
      </c>
      <c r="B287" s="76"/>
      <c r="C287" s="77" t="s">
        <v>155</v>
      </c>
      <c r="D287" s="244">
        <f>D289-D293</f>
        <v>-1015948</v>
      </c>
      <c r="E287" s="244">
        <f>E289-E293</f>
        <v>-135116</v>
      </c>
      <c r="F287" s="244">
        <f>F289-F293</f>
        <v>-1670401</v>
      </c>
      <c r="G287" s="244">
        <f>G289-G293</f>
        <v>-897223</v>
      </c>
      <c r="H287" s="50">
        <f>G287/D287*100</f>
        <v>88.31387039494147</v>
      </c>
      <c r="I287" s="43">
        <f>G287/F287*100</f>
        <v>53.71303058367422</v>
      </c>
    </row>
    <row r="288" spans="1:9" s="78" customFormat="1" ht="25.5" customHeight="1">
      <c r="A288" s="37"/>
      <c r="B288" s="76"/>
      <c r="C288" s="77"/>
      <c r="D288" s="244"/>
      <c r="E288" s="244"/>
      <c r="F288" s="244"/>
      <c r="G288" s="244"/>
      <c r="H288" s="50"/>
      <c r="I288" s="43"/>
    </row>
    <row r="289" spans="1:9" s="78" customFormat="1" ht="25.5" customHeight="1">
      <c r="A289" s="37">
        <v>242</v>
      </c>
      <c r="B289" s="76">
        <v>810000</v>
      </c>
      <c r="C289" s="77" t="s">
        <v>793</v>
      </c>
      <c r="D289" s="244">
        <f>D291+D290</f>
        <v>0</v>
      </c>
      <c r="E289" s="244">
        <f>E291+E290</f>
        <v>0</v>
      </c>
      <c r="F289" s="244">
        <f>F291+F290</f>
        <v>0</v>
      </c>
      <c r="G289" s="244">
        <f>G291+G290</f>
        <v>0</v>
      </c>
      <c r="H289" s="50" t="e">
        <f>G289/D289*100</f>
        <v>#DIV/0!</v>
      </c>
      <c r="I289" s="43" t="e">
        <f>G289/F289*100</f>
        <v>#DIV/0!</v>
      </c>
    </row>
    <row r="290" spans="1:9" s="75" customFormat="1" ht="25.5" customHeight="1">
      <c r="A290" s="37">
        <v>243</v>
      </c>
      <c r="B290" s="72">
        <v>813111</v>
      </c>
      <c r="C290" s="73" t="s">
        <v>157</v>
      </c>
      <c r="D290" s="247">
        <v>0</v>
      </c>
      <c r="E290" s="247">
        <v>0</v>
      </c>
      <c r="F290" s="247">
        <v>0</v>
      </c>
      <c r="G290" s="247">
        <v>0</v>
      </c>
      <c r="H290" s="46" t="e">
        <f>G290/D290*100</f>
        <v>#DIV/0!</v>
      </c>
      <c r="I290" s="47" t="e">
        <f>G290/F290*100</f>
        <v>#DIV/0!</v>
      </c>
    </row>
    <row r="291" spans="1:9" s="75" customFormat="1" ht="25.5" customHeight="1">
      <c r="A291" s="37">
        <v>244</v>
      </c>
      <c r="B291" s="72">
        <v>817000</v>
      </c>
      <c r="C291" s="73" t="s">
        <v>158</v>
      </c>
      <c r="D291" s="247">
        <v>0</v>
      </c>
      <c r="E291" s="247">
        <v>0</v>
      </c>
      <c r="F291" s="247">
        <v>0</v>
      </c>
      <c r="G291" s="247">
        <v>0</v>
      </c>
      <c r="H291" s="46" t="e">
        <f>G291/D291*100</f>
        <v>#DIV/0!</v>
      </c>
      <c r="I291" s="47" t="e">
        <f>G291/F291*100</f>
        <v>#DIV/0!</v>
      </c>
    </row>
    <row r="292" spans="1:9" s="75" customFormat="1" ht="25.5" customHeight="1">
      <c r="A292" s="37"/>
      <c r="B292" s="72"/>
      <c r="C292" s="73"/>
      <c r="D292" s="247"/>
      <c r="E292" s="247"/>
      <c r="F292" s="247"/>
      <c r="G292" s="247"/>
      <c r="H292" s="46"/>
      <c r="I292" s="47"/>
    </row>
    <row r="293" spans="1:9" s="75" customFormat="1" ht="25.5" customHeight="1">
      <c r="A293" s="37">
        <v>245</v>
      </c>
      <c r="B293" s="76">
        <v>510000</v>
      </c>
      <c r="C293" s="77" t="s">
        <v>794</v>
      </c>
      <c r="D293" s="224">
        <f>D295+D308+D311+D317+D320</f>
        <v>1015948</v>
      </c>
      <c r="E293" s="224">
        <f>E295+E308+E311+E317+E320</f>
        <v>135116</v>
      </c>
      <c r="F293" s="224">
        <f>F295+F308+F311+F317+F320</f>
        <v>1670401</v>
      </c>
      <c r="G293" s="224">
        <f>G295+G308+G311+G317+G320</f>
        <v>897223</v>
      </c>
      <c r="H293" s="50">
        <f>G293/D293*100</f>
        <v>88.31387039494147</v>
      </c>
      <c r="I293" s="43">
        <f>G293/F293*100</f>
        <v>53.71303058367422</v>
      </c>
    </row>
    <row r="294" spans="1:9" s="75" customFormat="1" ht="25.5" customHeight="1">
      <c r="A294" s="37"/>
      <c r="B294" s="79"/>
      <c r="C294" s="80"/>
      <c r="D294" s="241"/>
      <c r="E294" s="241"/>
      <c r="F294" s="241"/>
      <c r="G294" s="241"/>
      <c r="H294" s="46"/>
      <c r="I294" s="47"/>
    </row>
    <row r="295" spans="1:9" s="75" customFormat="1" ht="25.5" customHeight="1">
      <c r="A295" s="37">
        <v>246</v>
      </c>
      <c r="B295" s="76">
        <v>511100</v>
      </c>
      <c r="C295" s="81" t="s">
        <v>792</v>
      </c>
      <c r="D295" s="211">
        <f>SUM(D296:D306)</f>
        <v>956648</v>
      </c>
      <c r="E295" s="211">
        <f>SUM(E296:E306)</f>
        <v>102510</v>
      </c>
      <c r="F295" s="211">
        <f>SUM(F296:F306)</f>
        <v>1582557</v>
      </c>
      <c r="G295" s="211">
        <f>SUM(G296:G306)</f>
        <v>868923</v>
      </c>
      <c r="H295" s="50">
        <f aca="true" t="shared" si="31" ref="H295:H309">G295/D295*100</f>
        <v>90.82996044522123</v>
      </c>
      <c r="I295" s="43">
        <f aca="true" t="shared" si="32" ref="I295:I309">G295/F295*100</f>
        <v>54.90626877894446</v>
      </c>
    </row>
    <row r="296" spans="1:9" s="84" customFormat="1" ht="25.5" customHeight="1">
      <c r="A296" s="9">
        <v>247</v>
      </c>
      <c r="B296" s="204" t="s">
        <v>159</v>
      </c>
      <c r="C296" s="205" t="s">
        <v>615</v>
      </c>
      <c r="D296" s="223">
        <f>'општинска управа'!D190</f>
        <v>501648</v>
      </c>
      <c r="E296" s="223">
        <f>'општинска управа'!E190</f>
        <v>63323</v>
      </c>
      <c r="F296" s="223">
        <f>'општинска управа'!F190</f>
        <v>1075787</v>
      </c>
      <c r="G296" s="223">
        <f>'општинска управа'!G190</f>
        <v>262932</v>
      </c>
      <c r="H296" s="54">
        <f t="shared" si="31"/>
        <v>52.413644627308386</v>
      </c>
      <c r="I296" s="54">
        <f t="shared" si="32"/>
        <v>24.440897686995662</v>
      </c>
    </row>
    <row r="297" spans="1:9" s="303" customFormat="1" ht="39.75" customHeight="1">
      <c r="A297" s="37">
        <v>248</v>
      </c>
      <c r="B297" s="305" t="s">
        <v>616</v>
      </c>
      <c r="C297" s="306" t="s">
        <v>737</v>
      </c>
      <c r="D297" s="223">
        <f>'општинска управа'!D191</f>
        <v>450000</v>
      </c>
      <c r="E297" s="223">
        <f>'општинска управа'!E191</f>
        <v>0</v>
      </c>
      <c r="F297" s="223">
        <f>'општинска управа'!F191</f>
        <v>318404</v>
      </c>
      <c r="G297" s="223">
        <f>'општинска управа'!G191</f>
        <v>206994</v>
      </c>
      <c r="H297" s="302">
        <f t="shared" si="31"/>
        <v>45.998666666666665</v>
      </c>
      <c r="I297" s="302">
        <f t="shared" si="32"/>
        <v>65.00986168515472</v>
      </c>
    </row>
    <row r="298" spans="1:9" s="303" customFormat="1" ht="39.75" customHeight="1">
      <c r="A298" s="9">
        <v>249</v>
      </c>
      <c r="B298" s="305" t="s">
        <v>616</v>
      </c>
      <c r="C298" s="306" t="s">
        <v>639</v>
      </c>
      <c r="D298" s="223">
        <f>'општинска управа'!D192</f>
        <v>0</v>
      </c>
      <c r="E298" s="223">
        <f>'општинска управа'!E192</f>
        <v>0</v>
      </c>
      <c r="F298" s="223">
        <f>'општинска управа'!F192</f>
        <v>86935</v>
      </c>
      <c r="G298" s="223">
        <f>'општинска управа'!G192</f>
        <v>106935</v>
      </c>
      <c r="H298" s="86" t="e">
        <f t="shared" si="31"/>
        <v>#DIV/0!</v>
      </c>
      <c r="I298" s="302">
        <f t="shared" si="32"/>
        <v>123.00569390924254</v>
      </c>
    </row>
    <row r="299" spans="1:9" s="303" customFormat="1" ht="39.75" customHeight="1">
      <c r="A299" s="37">
        <v>250</v>
      </c>
      <c r="B299" s="305" t="s">
        <v>616</v>
      </c>
      <c r="C299" s="306" t="s">
        <v>640</v>
      </c>
      <c r="D299" s="223">
        <f>'општинска управа'!D193</f>
        <v>0</v>
      </c>
      <c r="E299" s="223">
        <f>'општинска управа'!E193</f>
        <v>0</v>
      </c>
      <c r="F299" s="223">
        <f>'општинска управа'!F193</f>
        <v>15562</v>
      </c>
      <c r="G299" s="223">
        <f>'општинска управа'!G193</f>
        <v>33562</v>
      </c>
      <c r="H299" s="86" t="e">
        <f t="shared" si="31"/>
        <v>#DIV/0!</v>
      </c>
      <c r="I299" s="302">
        <f t="shared" si="32"/>
        <v>215.6663667909009</v>
      </c>
    </row>
    <row r="300" spans="1:9" s="84" customFormat="1" ht="39.75" customHeight="1">
      <c r="A300" s="9">
        <v>251</v>
      </c>
      <c r="B300" s="83" t="s">
        <v>616</v>
      </c>
      <c r="C300" s="73" t="s">
        <v>641</v>
      </c>
      <c r="D300" s="223">
        <f>'општинска управа'!D194</f>
        <v>0</v>
      </c>
      <c r="E300" s="223">
        <f>'општинска управа'!E194</f>
        <v>0</v>
      </c>
      <c r="F300" s="223">
        <f>'општинска управа'!F194</f>
        <v>15000</v>
      </c>
      <c r="G300" s="223">
        <f>'општинска управа'!G194</f>
        <v>15000</v>
      </c>
      <c r="H300" s="86" t="e">
        <f t="shared" si="31"/>
        <v>#DIV/0!</v>
      </c>
      <c r="I300" s="86">
        <f t="shared" si="32"/>
        <v>100</v>
      </c>
    </row>
    <row r="301" spans="1:9" s="84" customFormat="1" ht="25.5" customHeight="1">
      <c r="A301" s="37">
        <v>252</v>
      </c>
      <c r="B301" s="204" t="s">
        <v>487</v>
      </c>
      <c r="C301" s="205" t="s">
        <v>594</v>
      </c>
      <c r="D301" s="223">
        <f>'општинска управа'!D195</f>
        <v>5000</v>
      </c>
      <c r="E301" s="223">
        <f>'општинска управа'!E195</f>
        <v>1771</v>
      </c>
      <c r="F301" s="223">
        <f>'општинска управа'!F195</f>
        <v>3500</v>
      </c>
      <c r="G301" s="223">
        <f>'општинска управа'!G195</f>
        <v>3500</v>
      </c>
      <c r="H301" s="54">
        <f t="shared" si="31"/>
        <v>70</v>
      </c>
      <c r="I301" s="54">
        <f t="shared" si="32"/>
        <v>100</v>
      </c>
    </row>
    <row r="302" spans="1:9" s="84" customFormat="1" ht="25.5" customHeight="1">
      <c r="A302" s="9">
        <v>253</v>
      </c>
      <c r="B302" s="204" t="s">
        <v>486</v>
      </c>
      <c r="C302" s="205" t="s">
        <v>488</v>
      </c>
      <c r="D302" s="223">
        <f>'општинска управа'!D196</f>
        <v>0</v>
      </c>
      <c r="E302" s="223">
        <v>23547</v>
      </c>
      <c r="F302" s="223">
        <f>'општинска управа'!F196</f>
        <v>45000</v>
      </c>
      <c r="G302" s="223">
        <f>'општинска управа'!G196</f>
        <v>20000</v>
      </c>
      <c r="H302" s="54" t="e">
        <f t="shared" si="31"/>
        <v>#DIV/0!</v>
      </c>
      <c r="I302" s="54">
        <f t="shared" si="32"/>
        <v>44.44444444444444</v>
      </c>
    </row>
    <row r="303" spans="1:9" s="303" customFormat="1" ht="25.5" customHeight="1">
      <c r="A303" s="37">
        <v>254</v>
      </c>
      <c r="B303" s="305" t="s">
        <v>645</v>
      </c>
      <c r="C303" s="306" t="s">
        <v>644</v>
      </c>
      <c r="D303" s="223">
        <f>'општинска управа'!D197</f>
        <v>0</v>
      </c>
      <c r="E303" s="223">
        <f>'општинска управа'!E197</f>
        <v>13869</v>
      </c>
      <c r="F303" s="223">
        <f>'општинска управа'!F197</f>
        <v>13869</v>
      </c>
      <c r="G303" s="223">
        <f>'општинска управа'!G197</f>
        <v>0</v>
      </c>
      <c r="H303" s="86" t="e">
        <f t="shared" si="31"/>
        <v>#DIV/0!</v>
      </c>
      <c r="I303" s="302">
        <f t="shared" si="32"/>
        <v>0</v>
      </c>
    </row>
    <row r="304" spans="1:9" s="84" customFormat="1" ht="25.5" customHeight="1">
      <c r="A304" s="9">
        <v>255</v>
      </c>
      <c r="B304" s="204" t="s">
        <v>653</v>
      </c>
      <c r="C304" s="205" t="s">
        <v>654</v>
      </c>
      <c r="D304" s="223">
        <f>'општинска управа'!D198</f>
        <v>0</v>
      </c>
      <c r="E304" s="223">
        <f>'општинска управа'!E198</f>
        <v>0</v>
      </c>
      <c r="F304" s="223">
        <f>'општинска управа'!F198</f>
        <v>0</v>
      </c>
      <c r="G304" s="223">
        <f>'општинска управа'!G198</f>
        <v>120000</v>
      </c>
      <c r="H304" s="54" t="e">
        <f>G304/D304*100</f>
        <v>#DIV/0!</v>
      </c>
      <c r="I304" s="54" t="e">
        <f>G304/F304*100</f>
        <v>#DIV/0!</v>
      </c>
    </row>
    <row r="305" spans="1:9" s="84" customFormat="1" ht="25.5" customHeight="1">
      <c r="A305" s="37">
        <v>256</v>
      </c>
      <c r="B305" s="204" t="s">
        <v>642</v>
      </c>
      <c r="C305" s="205" t="s">
        <v>739</v>
      </c>
      <c r="D305" s="223">
        <f>'општинска управа'!D199</f>
        <v>0</v>
      </c>
      <c r="E305" s="223">
        <f>'општинска управа'!E199</f>
        <v>0</v>
      </c>
      <c r="F305" s="223">
        <f>'општинска управа'!F199</f>
        <v>0</v>
      </c>
      <c r="G305" s="223">
        <f>'општинска управа'!G199</f>
        <v>100000</v>
      </c>
      <c r="H305" s="54" t="e">
        <f>G305/D305*100</f>
        <v>#DIV/0!</v>
      </c>
      <c r="I305" s="54" t="e">
        <f>G305/F305*100</f>
        <v>#DIV/0!</v>
      </c>
    </row>
    <row r="306" spans="1:9" s="84" customFormat="1" ht="25.5" customHeight="1">
      <c r="A306" s="9">
        <v>257</v>
      </c>
      <c r="B306" s="204" t="s">
        <v>642</v>
      </c>
      <c r="C306" s="205" t="s">
        <v>643</v>
      </c>
      <c r="D306" s="223">
        <f>'општинска управа'!D200</f>
        <v>0</v>
      </c>
      <c r="E306" s="223">
        <f>'општинска управа'!E200</f>
        <v>0</v>
      </c>
      <c r="F306" s="223">
        <f>'општинска управа'!F200</f>
        <v>8500</v>
      </c>
      <c r="G306" s="223">
        <f>'општинска управа'!G200</f>
        <v>0</v>
      </c>
      <c r="H306" s="54" t="e">
        <f t="shared" si="31"/>
        <v>#DIV/0!</v>
      </c>
      <c r="I306" s="54">
        <f t="shared" si="32"/>
        <v>0</v>
      </c>
    </row>
    <row r="307" spans="1:9" s="84" customFormat="1" ht="25.5" customHeight="1">
      <c r="A307" s="9"/>
      <c r="B307" s="83"/>
      <c r="C307" s="73"/>
      <c r="D307" s="223"/>
      <c r="E307" s="223"/>
      <c r="F307" s="223"/>
      <c r="G307" s="223"/>
      <c r="H307" s="46"/>
      <c r="I307" s="47"/>
    </row>
    <row r="308" spans="1:9" s="5" customFormat="1" ht="24" customHeight="1">
      <c r="A308" s="9">
        <v>258</v>
      </c>
      <c r="B308" s="132" t="s">
        <v>464</v>
      </c>
      <c r="C308" s="39" t="s">
        <v>465</v>
      </c>
      <c r="D308" s="211">
        <f>D309</f>
        <v>0</v>
      </c>
      <c r="E308" s="211">
        <f>E309</f>
        <v>0</v>
      </c>
      <c r="F308" s="211">
        <f>F309</f>
        <v>20000</v>
      </c>
      <c r="G308" s="211">
        <f>G309</f>
        <v>0</v>
      </c>
      <c r="H308" s="66" t="e">
        <f t="shared" si="31"/>
        <v>#DIV/0!</v>
      </c>
      <c r="I308" s="66">
        <f t="shared" si="32"/>
        <v>0</v>
      </c>
    </row>
    <row r="309" spans="1:9" s="84" customFormat="1" ht="24" customHeight="1">
      <c r="A309" s="9">
        <v>259</v>
      </c>
      <c r="B309" s="83" t="s">
        <v>475</v>
      </c>
      <c r="C309" s="73" t="s">
        <v>476</v>
      </c>
      <c r="D309" s="223">
        <f>'општинска управа'!D203</f>
        <v>0</v>
      </c>
      <c r="E309" s="223">
        <f>'општинска управа'!E203</f>
        <v>0</v>
      </c>
      <c r="F309" s="223">
        <f>'општинска управа'!F203</f>
        <v>20000</v>
      </c>
      <c r="G309" s="223">
        <f>'општинска управа'!G203</f>
        <v>0</v>
      </c>
      <c r="H309" s="54" t="e">
        <f t="shared" si="31"/>
        <v>#DIV/0!</v>
      </c>
      <c r="I309" s="54">
        <f t="shared" si="32"/>
        <v>0</v>
      </c>
    </row>
    <row r="310" spans="1:9" s="84" customFormat="1" ht="22.5" customHeight="1">
      <c r="A310" s="9"/>
      <c r="B310" s="83"/>
      <c r="C310" s="73"/>
      <c r="D310" s="223"/>
      <c r="E310" s="223"/>
      <c r="F310" s="223"/>
      <c r="G310" s="223"/>
      <c r="H310" s="63"/>
      <c r="I310" s="54"/>
    </row>
    <row r="311" spans="1:9" s="78" customFormat="1" ht="24" customHeight="1">
      <c r="A311" s="9">
        <v>260</v>
      </c>
      <c r="B311" s="76">
        <v>511300</v>
      </c>
      <c r="C311" s="77" t="s">
        <v>791</v>
      </c>
      <c r="D311" s="211">
        <f>SUM(D312:D315)</f>
        <v>14300</v>
      </c>
      <c r="E311" s="211">
        <f>SUM(E312:E315)</f>
        <v>14790</v>
      </c>
      <c r="F311" s="211">
        <f>SUM(F312:F315)</f>
        <v>28300</v>
      </c>
      <c r="G311" s="211">
        <f>SUM(G312:G315)</f>
        <v>13300</v>
      </c>
      <c r="H311" s="50">
        <f>G311/D311*100</f>
        <v>93.00699300699301</v>
      </c>
      <c r="I311" s="43">
        <f>G311/F311*100</f>
        <v>46.996466431095406</v>
      </c>
    </row>
    <row r="312" spans="1:9" s="75" customFormat="1" ht="24" customHeight="1">
      <c r="A312" s="9">
        <v>261</v>
      </c>
      <c r="B312" s="79">
        <v>511300</v>
      </c>
      <c r="C312" s="85" t="s">
        <v>160</v>
      </c>
      <c r="D312" s="213">
        <f>'општинска управа'!D206+'средња школа'!D53+'Културни центар'!D57</f>
        <v>13000</v>
      </c>
      <c r="E312" s="213">
        <f>'општинска управа'!E206+'средња школа'!E53+'Културни центар'!E57</f>
        <v>13782</v>
      </c>
      <c r="F312" s="213">
        <f>'општинска управа'!F206+'средња школа'!F53+'Културни центар'!F57</f>
        <v>27000</v>
      </c>
      <c r="G312" s="213">
        <f>'општинска управа'!G206+'средња школа'!G53+'Културни центар'!G57</f>
        <v>12000</v>
      </c>
      <c r="H312" s="46">
        <f>G312/D312*100</f>
        <v>92.3076923076923</v>
      </c>
      <c r="I312" s="47">
        <f>G312/F312*100</f>
        <v>44.44444444444444</v>
      </c>
    </row>
    <row r="313" spans="1:9" s="5" customFormat="1" ht="25.5" customHeight="1">
      <c r="A313" s="9">
        <v>262</v>
      </c>
      <c r="B313" s="53" t="s">
        <v>625</v>
      </c>
      <c r="C313" s="51" t="s">
        <v>624</v>
      </c>
      <c r="D313" s="213">
        <f>'општинска управа'!D207</f>
        <v>0</v>
      </c>
      <c r="E313" s="213">
        <f>'општинска управа'!E207</f>
        <v>0</v>
      </c>
      <c r="F313" s="213">
        <f>'општинска управа'!F207</f>
        <v>0</v>
      </c>
      <c r="G313" s="213">
        <f>'општинска управа'!G207</f>
        <v>0</v>
      </c>
      <c r="H313" s="54" t="e">
        <f>G313/D313*100</f>
        <v>#DIV/0!</v>
      </c>
      <c r="I313" s="54" t="e">
        <f>G313/F313*100</f>
        <v>#DIV/0!</v>
      </c>
    </row>
    <row r="314" spans="1:9" ht="24" customHeight="1">
      <c r="A314" s="9">
        <v>263</v>
      </c>
      <c r="B314" s="9">
        <v>511362</v>
      </c>
      <c r="C314" s="51" t="s">
        <v>392</v>
      </c>
      <c r="D314" s="213">
        <f>Библиотека!D30</f>
        <v>1300</v>
      </c>
      <c r="E314" s="213">
        <f>Библиотека!E30</f>
        <v>1008</v>
      </c>
      <c r="F314" s="213">
        <f>Библиотека!F30</f>
        <v>1300</v>
      </c>
      <c r="G314" s="213">
        <f>Библиотека!G30</f>
        <v>1300</v>
      </c>
      <c r="H314" s="54">
        <f>G314/D314*100</f>
        <v>100</v>
      </c>
      <c r="I314" s="54">
        <f>G314/F314*100</f>
        <v>100</v>
      </c>
    </row>
    <row r="315" spans="1:9" s="75" customFormat="1" ht="24" customHeight="1">
      <c r="A315" s="9">
        <v>264</v>
      </c>
      <c r="B315" s="79">
        <v>511373</v>
      </c>
      <c r="C315" s="80" t="s">
        <v>161</v>
      </c>
      <c r="D315" s="213">
        <f>'општинска управа'!D208</f>
        <v>0</v>
      </c>
      <c r="E315" s="213">
        <f>'општинска управа'!E208</f>
        <v>0</v>
      </c>
      <c r="F315" s="213">
        <f>'општинска управа'!F208</f>
        <v>0</v>
      </c>
      <c r="G315" s="213">
        <f>'општинска управа'!G208</f>
        <v>0</v>
      </c>
      <c r="H315" s="46" t="e">
        <f>G315/D315*100</f>
        <v>#DIV/0!</v>
      </c>
      <c r="I315" s="47" t="e">
        <f>G315/F315*100</f>
        <v>#DIV/0!</v>
      </c>
    </row>
    <row r="316" spans="1:9" s="75" customFormat="1" ht="22.5" customHeight="1">
      <c r="A316" s="37"/>
      <c r="B316" s="79"/>
      <c r="C316" s="85"/>
      <c r="D316" s="213"/>
      <c r="E316" s="213"/>
      <c r="F316" s="213"/>
      <c r="G316" s="213"/>
      <c r="H316" s="46"/>
      <c r="I316" s="47"/>
    </row>
    <row r="317" spans="1:9" s="78" customFormat="1" ht="24" customHeight="1">
      <c r="A317" s="37">
        <v>265</v>
      </c>
      <c r="B317" s="76">
        <v>511700</v>
      </c>
      <c r="C317" s="77" t="s">
        <v>162</v>
      </c>
      <c r="D317" s="211">
        <f>D318</f>
        <v>20000</v>
      </c>
      <c r="E317" s="211">
        <f>E318</f>
        <v>8272</v>
      </c>
      <c r="F317" s="211">
        <f>F318</f>
        <v>30000</v>
      </c>
      <c r="G317" s="211">
        <f>G318</f>
        <v>0</v>
      </c>
      <c r="H317" s="50">
        <f>G317/D317*100</f>
        <v>0</v>
      </c>
      <c r="I317" s="43">
        <f>G317/F317*100</f>
        <v>0</v>
      </c>
    </row>
    <row r="318" spans="1:9" s="75" customFormat="1" ht="24" customHeight="1">
      <c r="A318" s="37">
        <v>266</v>
      </c>
      <c r="B318" s="61" t="s">
        <v>477</v>
      </c>
      <c r="C318" s="51" t="s">
        <v>646</v>
      </c>
      <c r="D318" s="223">
        <f>'општинска управа'!D211</f>
        <v>20000</v>
      </c>
      <c r="E318" s="223">
        <f>'општинска управа'!E211</f>
        <v>8272</v>
      </c>
      <c r="F318" s="223">
        <f>'општинска управа'!F211</f>
        <v>30000</v>
      </c>
      <c r="G318" s="223">
        <f>'општинска управа'!G211</f>
        <v>0</v>
      </c>
      <c r="H318" s="46">
        <f>G318/D318*100</f>
        <v>0</v>
      </c>
      <c r="I318" s="47">
        <f>G318/F318*100</f>
        <v>0</v>
      </c>
    </row>
    <row r="319" spans="1:9" s="75" customFormat="1" ht="22.5" customHeight="1">
      <c r="A319" s="37"/>
      <c r="B319" s="79"/>
      <c r="C319" s="85"/>
      <c r="D319" s="223"/>
      <c r="E319" s="223"/>
      <c r="F319" s="223"/>
      <c r="G319" s="223"/>
      <c r="H319" s="46"/>
      <c r="I319" s="47"/>
    </row>
    <row r="320" spans="1:9" ht="24" customHeight="1">
      <c r="A320" s="37">
        <v>267</v>
      </c>
      <c r="B320" s="38">
        <v>513000</v>
      </c>
      <c r="C320" s="39" t="s">
        <v>163</v>
      </c>
      <c r="D320" s="211">
        <f>D321</f>
        <v>25000</v>
      </c>
      <c r="E320" s="211">
        <f>E321</f>
        <v>9544</v>
      </c>
      <c r="F320" s="211">
        <f>F321</f>
        <v>9544</v>
      </c>
      <c r="G320" s="211">
        <f>G321</f>
        <v>15000</v>
      </c>
      <c r="H320" s="50">
        <f>G320/D320*100</f>
        <v>60</v>
      </c>
      <c r="I320" s="43">
        <f>G320/F320*100</f>
        <v>157.16680637049456</v>
      </c>
    </row>
    <row r="321" spans="1:9" ht="24" customHeight="1">
      <c r="A321" s="37">
        <v>268</v>
      </c>
      <c r="B321" s="37">
        <v>513113</v>
      </c>
      <c r="C321" s="45" t="s">
        <v>164</v>
      </c>
      <c r="D321" s="213">
        <f>'општинска управа'!D214</f>
        <v>25000</v>
      </c>
      <c r="E321" s="213">
        <f>'општинска управа'!E214</f>
        <v>9544</v>
      </c>
      <c r="F321" s="213">
        <f>'општинска управа'!F214</f>
        <v>9544</v>
      </c>
      <c r="G321" s="213">
        <f>'општинска управа'!G214</f>
        <v>15000</v>
      </c>
      <c r="H321" s="46">
        <f>G321/D321*100</f>
        <v>60</v>
      </c>
      <c r="I321" s="47">
        <f>G321/F321*100</f>
        <v>157.16680637049456</v>
      </c>
    </row>
    <row r="322" spans="1:9" ht="24" customHeight="1">
      <c r="A322" s="37"/>
      <c r="B322" s="37"/>
      <c r="C322" s="45"/>
      <c r="D322" s="213"/>
      <c r="E322" s="213"/>
      <c r="F322" s="213"/>
      <c r="G322" s="213"/>
      <c r="H322" s="46"/>
      <c r="I322" s="47"/>
    </row>
    <row r="323" spans="1:9" s="78" customFormat="1" ht="24" customHeight="1">
      <c r="A323" s="37">
        <v>269</v>
      </c>
      <c r="B323" s="76"/>
      <c r="C323" s="77" t="s">
        <v>165</v>
      </c>
      <c r="D323" s="244">
        <f>D285+D287</f>
        <v>-148003</v>
      </c>
      <c r="E323" s="244">
        <f>E285+E287</f>
        <v>1461155</v>
      </c>
      <c r="F323" s="244">
        <f>F285+F287</f>
        <v>-148003</v>
      </c>
      <c r="G323" s="244">
        <f>G285+G287</f>
        <v>-170240</v>
      </c>
      <c r="H323" s="50">
        <f aca="true" t="shared" si="33" ref="H323:H336">G323/D323*100</f>
        <v>115.0246954453626</v>
      </c>
      <c r="I323" s="43">
        <f aca="true" t="shared" si="34" ref="I323:I336">G323/F323*100</f>
        <v>115.0246954453626</v>
      </c>
    </row>
    <row r="324" spans="1:9" s="78" customFormat="1" ht="24" customHeight="1">
      <c r="A324" s="9">
        <v>270</v>
      </c>
      <c r="B324" s="76"/>
      <c r="C324" s="77" t="s">
        <v>166</v>
      </c>
      <c r="D324" s="244">
        <f>D325+D328+D339+D340</f>
        <v>148003</v>
      </c>
      <c r="E324" s="244">
        <f>E325+E328+E339+E340</f>
        <v>-213893</v>
      </c>
      <c r="F324" s="244">
        <f>F325+F328+F339+F340</f>
        <v>148003</v>
      </c>
      <c r="G324" s="244">
        <f>G325+G328+G339+G340</f>
        <v>170240</v>
      </c>
      <c r="H324" s="50">
        <f t="shared" si="33"/>
        <v>115.0246954453626</v>
      </c>
      <c r="I324" s="43">
        <f t="shared" si="34"/>
        <v>115.0246954453626</v>
      </c>
    </row>
    <row r="325" spans="1:9" s="78" customFormat="1" ht="24" customHeight="1">
      <c r="A325" s="37">
        <v>271</v>
      </c>
      <c r="B325" s="76"/>
      <c r="C325" s="77" t="s">
        <v>479</v>
      </c>
      <c r="D325" s="244">
        <f aca="true" t="shared" si="35" ref="D325:G326">D326</f>
        <v>0</v>
      </c>
      <c r="E325" s="244">
        <f t="shared" si="35"/>
        <v>0</v>
      </c>
      <c r="F325" s="244">
        <f t="shared" si="35"/>
        <v>0</v>
      </c>
      <c r="G325" s="244">
        <f t="shared" si="35"/>
        <v>0</v>
      </c>
      <c r="H325" s="50" t="e">
        <f t="shared" si="33"/>
        <v>#DIV/0!</v>
      </c>
      <c r="I325" s="43" t="e">
        <f t="shared" si="34"/>
        <v>#DIV/0!</v>
      </c>
    </row>
    <row r="326" spans="1:9" s="78" customFormat="1" ht="24" customHeight="1">
      <c r="A326" s="9">
        <v>272</v>
      </c>
      <c r="B326" s="76">
        <v>910000</v>
      </c>
      <c r="C326" s="77" t="s">
        <v>480</v>
      </c>
      <c r="D326" s="244">
        <f t="shared" si="35"/>
        <v>0</v>
      </c>
      <c r="E326" s="244">
        <f t="shared" si="35"/>
        <v>0</v>
      </c>
      <c r="F326" s="244">
        <f t="shared" si="35"/>
        <v>0</v>
      </c>
      <c r="G326" s="244">
        <f t="shared" si="35"/>
        <v>0</v>
      </c>
      <c r="H326" s="50" t="e">
        <f t="shared" si="33"/>
        <v>#DIV/0!</v>
      </c>
      <c r="I326" s="43" t="e">
        <f t="shared" si="34"/>
        <v>#DIV/0!</v>
      </c>
    </row>
    <row r="327" spans="1:9" s="2" customFormat="1" ht="24" customHeight="1">
      <c r="A327" s="37">
        <v>273</v>
      </c>
      <c r="B327" s="49">
        <v>911413</v>
      </c>
      <c r="C327" s="60" t="s">
        <v>481</v>
      </c>
      <c r="D327" s="247">
        <v>0</v>
      </c>
      <c r="E327" s="247">
        <v>0</v>
      </c>
      <c r="F327" s="247">
        <v>0</v>
      </c>
      <c r="G327" s="247">
        <v>0</v>
      </c>
      <c r="H327" s="46" t="e">
        <f t="shared" si="33"/>
        <v>#DIV/0!</v>
      </c>
      <c r="I327" s="47" t="e">
        <f t="shared" si="34"/>
        <v>#DIV/0!</v>
      </c>
    </row>
    <row r="328" spans="1:9" s="78" customFormat="1" ht="24" customHeight="1">
      <c r="A328" s="37">
        <v>274</v>
      </c>
      <c r="B328" s="76"/>
      <c r="C328" s="77" t="s">
        <v>482</v>
      </c>
      <c r="D328" s="244">
        <f>D329-D333</f>
        <v>-301997</v>
      </c>
      <c r="E328" s="244">
        <f>E329-E333</f>
        <v>-235362</v>
      </c>
      <c r="F328" s="244">
        <f>F329-F333</f>
        <v>-301997</v>
      </c>
      <c r="G328" s="244">
        <f>G329-G333</f>
        <v>-229760</v>
      </c>
      <c r="H328" s="50">
        <f t="shared" si="33"/>
        <v>76.08022596250956</v>
      </c>
      <c r="I328" s="43">
        <f t="shared" si="34"/>
        <v>76.08022596250956</v>
      </c>
    </row>
    <row r="329" spans="1:9" s="78" customFormat="1" ht="24" customHeight="1">
      <c r="A329" s="9">
        <v>275</v>
      </c>
      <c r="B329" s="76">
        <v>920000</v>
      </c>
      <c r="C329" s="77" t="s">
        <v>167</v>
      </c>
      <c r="D329" s="244">
        <f aca="true" t="shared" si="36" ref="D329:G330">D330</f>
        <v>0</v>
      </c>
      <c r="E329" s="244">
        <f t="shared" si="36"/>
        <v>0</v>
      </c>
      <c r="F329" s="244">
        <f t="shared" si="36"/>
        <v>0</v>
      </c>
      <c r="G329" s="244">
        <f t="shared" si="36"/>
        <v>0</v>
      </c>
      <c r="H329" s="50" t="e">
        <f t="shared" si="33"/>
        <v>#DIV/0!</v>
      </c>
      <c r="I329" s="43" t="e">
        <f t="shared" si="34"/>
        <v>#DIV/0!</v>
      </c>
    </row>
    <row r="330" spans="1:9" s="78" customFormat="1" ht="24" customHeight="1">
      <c r="A330" s="37">
        <v>276</v>
      </c>
      <c r="B330" s="76">
        <v>921000</v>
      </c>
      <c r="C330" s="77" t="s">
        <v>168</v>
      </c>
      <c r="D330" s="240">
        <f t="shared" si="36"/>
        <v>0</v>
      </c>
      <c r="E330" s="240">
        <f t="shared" si="36"/>
        <v>0</v>
      </c>
      <c r="F330" s="240">
        <f t="shared" si="36"/>
        <v>0</v>
      </c>
      <c r="G330" s="240">
        <f t="shared" si="36"/>
        <v>0</v>
      </c>
      <c r="H330" s="50" t="e">
        <f t="shared" si="33"/>
        <v>#DIV/0!</v>
      </c>
      <c r="I330" s="43" t="e">
        <f t="shared" si="34"/>
        <v>#DIV/0!</v>
      </c>
    </row>
    <row r="331" spans="1:9" s="78" customFormat="1" ht="24" customHeight="1">
      <c r="A331" s="9">
        <v>277</v>
      </c>
      <c r="B331" s="72">
        <v>921241</v>
      </c>
      <c r="C331" s="73" t="s">
        <v>169</v>
      </c>
      <c r="D331" s="247">
        <v>0</v>
      </c>
      <c r="E331" s="247">
        <v>0</v>
      </c>
      <c r="F331" s="247">
        <v>0</v>
      </c>
      <c r="G331" s="247">
        <v>0</v>
      </c>
      <c r="H331" s="46" t="e">
        <f>G331/D331*100</f>
        <v>#DIV/0!</v>
      </c>
      <c r="I331" s="47" t="e">
        <f>G331/F331*100</f>
        <v>#DIV/0!</v>
      </c>
    </row>
    <row r="332" spans="1:9" s="78" customFormat="1" ht="22.5" customHeight="1">
      <c r="A332" s="37"/>
      <c r="B332" s="72"/>
      <c r="C332" s="73"/>
      <c r="D332" s="247"/>
      <c r="E332" s="247"/>
      <c r="F332" s="247"/>
      <c r="G332" s="247"/>
      <c r="H332" s="46"/>
      <c r="I332" s="47"/>
    </row>
    <row r="333" spans="1:9" ht="24" customHeight="1">
      <c r="A333" s="37">
        <v>278</v>
      </c>
      <c r="B333" s="76">
        <v>620000</v>
      </c>
      <c r="C333" s="39" t="s">
        <v>170</v>
      </c>
      <c r="D333" s="211">
        <f>D334</f>
        <v>301997</v>
      </c>
      <c r="E333" s="211">
        <f>E334</f>
        <v>235362</v>
      </c>
      <c r="F333" s="211">
        <f>F334</f>
        <v>301997</v>
      </c>
      <c r="G333" s="211">
        <f>G334</f>
        <v>229760</v>
      </c>
      <c r="H333" s="50">
        <f t="shared" si="33"/>
        <v>76.08022596250956</v>
      </c>
      <c r="I333" s="43">
        <f t="shared" si="34"/>
        <v>76.08022596250956</v>
      </c>
    </row>
    <row r="334" spans="1:9" ht="24" customHeight="1">
      <c r="A334" s="37">
        <v>279</v>
      </c>
      <c r="B334" s="38">
        <v>621300</v>
      </c>
      <c r="C334" s="39" t="s">
        <v>790</v>
      </c>
      <c r="D334" s="224">
        <f>D335+D336+D337</f>
        <v>301997</v>
      </c>
      <c r="E334" s="224">
        <f>E335+E336+E337</f>
        <v>235362</v>
      </c>
      <c r="F334" s="224">
        <f>F335+F336+F337</f>
        <v>301997</v>
      </c>
      <c r="G334" s="224">
        <f>G335+G336+G337</f>
        <v>229760</v>
      </c>
      <c r="H334" s="50">
        <f t="shared" si="33"/>
        <v>76.08022596250956</v>
      </c>
      <c r="I334" s="43">
        <f t="shared" si="34"/>
        <v>76.08022596250956</v>
      </c>
    </row>
    <row r="335" spans="1:9" ht="24" customHeight="1">
      <c r="A335" s="37">
        <v>280</v>
      </c>
      <c r="B335" s="37">
        <v>621323</v>
      </c>
      <c r="C335" s="51" t="s">
        <v>171</v>
      </c>
      <c r="D335" s="213">
        <f>'општинска управа'!D218</f>
        <v>157895</v>
      </c>
      <c r="E335" s="213">
        <f>'општинска управа'!E218</f>
        <v>118421</v>
      </c>
      <c r="F335" s="213">
        <f>'општинска управа'!F218</f>
        <v>157895</v>
      </c>
      <c r="G335" s="213">
        <f>'општинска управа'!G218</f>
        <v>118422</v>
      </c>
      <c r="H335" s="46">
        <f t="shared" si="33"/>
        <v>75.00047499920834</v>
      </c>
      <c r="I335" s="47">
        <f t="shared" si="34"/>
        <v>75.00047499920834</v>
      </c>
    </row>
    <row r="336" spans="1:9" ht="24" customHeight="1">
      <c r="A336" s="37">
        <v>281</v>
      </c>
      <c r="B336" s="37">
        <v>621323</v>
      </c>
      <c r="C336" s="51" t="s">
        <v>172</v>
      </c>
      <c r="D336" s="213">
        <f>'општинска управа'!D219</f>
        <v>37037</v>
      </c>
      <c r="E336" s="213">
        <f>'општинска управа'!E219</f>
        <v>37037</v>
      </c>
      <c r="F336" s="213">
        <f>'општинска управа'!F219</f>
        <v>37037</v>
      </c>
      <c r="G336" s="213">
        <f>'општинска управа'!G219</f>
        <v>0</v>
      </c>
      <c r="H336" s="46">
        <f t="shared" si="33"/>
        <v>0</v>
      </c>
      <c r="I336" s="47">
        <f t="shared" si="34"/>
        <v>0</v>
      </c>
    </row>
    <row r="337" spans="1:9" s="5" customFormat="1" ht="24" customHeight="1">
      <c r="A337" s="37">
        <v>282</v>
      </c>
      <c r="B337" s="9">
        <v>621341</v>
      </c>
      <c r="C337" s="19" t="s">
        <v>173</v>
      </c>
      <c r="D337" s="213">
        <f>'општинска управа'!D220</f>
        <v>107065</v>
      </c>
      <c r="E337" s="213">
        <f>'општинска управа'!E220</f>
        <v>79904</v>
      </c>
      <c r="F337" s="213">
        <f>'општинска управа'!F220</f>
        <v>107065</v>
      </c>
      <c r="G337" s="213">
        <f>'општинска управа'!G220</f>
        <v>111338</v>
      </c>
      <c r="H337" s="54">
        <f>G337/D337*100</f>
        <v>103.99103348433194</v>
      </c>
      <c r="I337" s="54">
        <f>G337/F337*100</f>
        <v>103.99103348433194</v>
      </c>
    </row>
    <row r="338" spans="1:9" s="75" customFormat="1" ht="22.5" customHeight="1">
      <c r="A338" s="37"/>
      <c r="B338" s="72"/>
      <c r="C338" s="73"/>
      <c r="D338" s="247"/>
      <c r="E338" s="247"/>
      <c r="F338" s="247"/>
      <c r="G338" s="247"/>
      <c r="H338" s="46"/>
      <c r="I338" s="47"/>
    </row>
    <row r="339" spans="1:9" s="5" customFormat="1" ht="24" customHeight="1">
      <c r="A339" s="9">
        <v>283</v>
      </c>
      <c r="B339" s="68"/>
      <c r="C339" s="87" t="s">
        <v>483</v>
      </c>
      <c r="D339" s="234">
        <v>0</v>
      </c>
      <c r="E339" s="234">
        <v>0</v>
      </c>
      <c r="F339" s="234">
        <v>0</v>
      </c>
      <c r="G339" s="234">
        <v>0</v>
      </c>
      <c r="H339" s="67"/>
      <c r="I339" s="66"/>
    </row>
    <row r="340" spans="1:9" s="5" customFormat="1" ht="24" customHeight="1">
      <c r="A340" s="9">
        <v>284</v>
      </c>
      <c r="B340" s="68"/>
      <c r="C340" s="87" t="s">
        <v>469</v>
      </c>
      <c r="D340" s="234">
        <v>450000</v>
      </c>
      <c r="E340" s="234">
        <v>21469</v>
      </c>
      <c r="F340" s="234">
        <v>450000</v>
      </c>
      <c r="G340" s="234">
        <v>400000</v>
      </c>
      <c r="H340" s="67"/>
      <c r="I340" s="66"/>
    </row>
    <row r="341" spans="1:9" s="5" customFormat="1" ht="23.25" customHeight="1">
      <c r="A341" s="138"/>
      <c r="B341" s="68"/>
      <c r="C341" s="87"/>
      <c r="D341" s="234"/>
      <c r="E341" s="234"/>
      <c r="F341" s="234"/>
      <c r="G341" s="234"/>
      <c r="H341" s="67"/>
      <c r="I341" s="66"/>
    </row>
    <row r="342" spans="1:9" s="78" customFormat="1" ht="24" customHeight="1">
      <c r="A342" s="37">
        <v>285</v>
      </c>
      <c r="B342" s="76"/>
      <c r="C342" s="77" t="s">
        <v>174</v>
      </c>
      <c r="D342" s="244">
        <f>D323+D324</f>
        <v>0</v>
      </c>
      <c r="E342" s="244">
        <f>E323+E324</f>
        <v>1247262</v>
      </c>
      <c r="F342" s="244">
        <f>F323+F324</f>
        <v>0</v>
      </c>
      <c r="G342" s="244">
        <f>G323+G324</f>
        <v>0</v>
      </c>
      <c r="H342" s="46" t="e">
        <f>G342/D342*100</f>
        <v>#DIV/0!</v>
      </c>
      <c r="I342" s="47" t="e">
        <f>G342/F342*100</f>
        <v>#DIV/0!</v>
      </c>
    </row>
    <row r="343" spans="1:9" ht="25.5" customHeight="1">
      <c r="A343" s="284"/>
      <c r="B343" s="89"/>
      <c r="C343" s="90"/>
      <c r="D343" s="249"/>
      <c r="E343" s="249"/>
      <c r="F343" s="248"/>
      <c r="G343" s="248"/>
      <c r="H343" s="93"/>
      <c r="I343" s="93"/>
    </row>
  </sheetData>
  <sheetProtection/>
  <mergeCells count="11">
    <mergeCell ref="G3:G5"/>
    <mergeCell ref="H4:H5"/>
    <mergeCell ref="I4:I5"/>
    <mergeCell ref="A1:I1"/>
    <mergeCell ref="A2:I2"/>
    <mergeCell ref="A3:A6"/>
    <mergeCell ref="B3:B5"/>
    <mergeCell ref="C3:C5"/>
    <mergeCell ref="D3:D5"/>
    <mergeCell ref="E3:E5"/>
    <mergeCell ref="F3:F5"/>
  </mergeCells>
  <printOptions/>
  <pageMargins left="0.3937007874015748" right="0.15748031496062992" top="0.3937007874015748" bottom="0.2755905511811024" header="0.5118110236220472" footer="0.5118110236220472"/>
  <pageSetup horizontalDpi="300" verticalDpi="3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M111"/>
  <sheetViews>
    <sheetView zoomScalePageLayoutView="0" workbookViewId="0" topLeftCell="A58">
      <selection activeCell="G70" sqref="G70"/>
    </sheetView>
  </sheetViews>
  <sheetFormatPr defaultColWidth="9.140625" defaultRowHeight="12.75"/>
  <cols>
    <col min="1" max="1" width="4.7109375" style="125" customWidth="1"/>
    <col min="2" max="2" width="7.28125" style="119" customWidth="1"/>
    <col min="3" max="3" width="41.00390625" style="59" customWidth="1"/>
    <col min="4" max="7" width="9.7109375" style="226" customWidth="1"/>
    <col min="8" max="9" width="6.28125" style="126" customWidth="1"/>
    <col min="11" max="11" width="9.7109375" style="0" bestFit="1" customWidth="1"/>
  </cols>
  <sheetData>
    <row r="1" spans="1:9" s="5" customFormat="1" ht="15" customHeight="1">
      <c r="A1" s="343" t="s">
        <v>325</v>
      </c>
      <c r="B1" s="343"/>
      <c r="C1" s="343"/>
      <c r="D1" s="343"/>
      <c r="E1" s="343"/>
      <c r="F1" s="343"/>
      <c r="G1" s="206"/>
      <c r="H1" s="127"/>
      <c r="I1" s="127"/>
    </row>
    <row r="2" spans="1:9" s="5" customFormat="1" ht="15" customHeight="1">
      <c r="A2" s="343" t="s">
        <v>326</v>
      </c>
      <c r="B2" s="343"/>
      <c r="C2" s="343"/>
      <c r="D2" s="208"/>
      <c r="E2" s="208"/>
      <c r="F2" s="207"/>
      <c r="G2" s="207"/>
      <c r="H2" s="127"/>
      <c r="I2" s="127"/>
    </row>
    <row r="3" spans="1:9" s="5" customFormat="1" ht="13.5" customHeight="1">
      <c r="A3" s="335" t="s">
        <v>1</v>
      </c>
      <c r="B3" s="344" t="s">
        <v>226</v>
      </c>
      <c r="C3" s="347" t="s">
        <v>3</v>
      </c>
      <c r="D3" s="345" t="s">
        <v>617</v>
      </c>
      <c r="E3" s="345" t="s">
        <v>618</v>
      </c>
      <c r="F3" s="338" t="s">
        <v>619</v>
      </c>
      <c r="G3" s="338" t="s">
        <v>803</v>
      </c>
      <c r="H3" s="10" t="s">
        <v>4</v>
      </c>
      <c r="I3" s="10" t="s">
        <v>4</v>
      </c>
    </row>
    <row r="4" spans="1:9" s="5" customFormat="1" ht="13.5" customHeight="1">
      <c r="A4" s="335"/>
      <c r="B4" s="344"/>
      <c r="C4" s="347"/>
      <c r="D4" s="345"/>
      <c r="E4" s="345"/>
      <c r="F4" s="338"/>
      <c r="G4" s="338"/>
      <c r="H4" s="332" t="s">
        <v>489</v>
      </c>
      <c r="I4" s="332" t="s">
        <v>485</v>
      </c>
    </row>
    <row r="5" spans="1:9" s="5" customFormat="1" ht="13.5" customHeight="1">
      <c r="A5" s="335"/>
      <c r="B5" s="344"/>
      <c r="C5" s="347"/>
      <c r="D5" s="345"/>
      <c r="E5" s="345"/>
      <c r="F5" s="338"/>
      <c r="G5" s="338"/>
      <c r="H5" s="332"/>
      <c r="I5" s="332"/>
    </row>
    <row r="6" spans="1:9" s="5" customFormat="1" ht="21.75" customHeight="1">
      <c r="A6" s="15"/>
      <c r="B6" s="128">
        <v>1</v>
      </c>
      <c r="C6" s="37">
        <v>2</v>
      </c>
      <c r="D6" s="209">
        <v>4</v>
      </c>
      <c r="E6" s="209">
        <v>5</v>
      </c>
      <c r="F6" s="209">
        <v>6</v>
      </c>
      <c r="G6" s="209">
        <v>7</v>
      </c>
      <c r="H6" s="10">
        <v>8</v>
      </c>
      <c r="I6" s="10">
        <v>9</v>
      </c>
    </row>
    <row r="7" spans="1:9" s="5" customFormat="1" ht="25.5" customHeight="1">
      <c r="A7" s="130">
        <v>1</v>
      </c>
      <c r="B7" s="131" t="s">
        <v>227</v>
      </c>
      <c r="C7" s="35" t="s">
        <v>699</v>
      </c>
      <c r="D7" s="210">
        <f>D8+D35+D59+D64+D71+D73</f>
        <v>1296235</v>
      </c>
      <c r="E7" s="210">
        <f>E8+E35+E59+E64+E71+E73</f>
        <v>902134</v>
      </c>
      <c r="F7" s="210">
        <f>F8+F35+F59+F64+F71+F73</f>
        <v>1404433</v>
      </c>
      <c r="G7" s="210">
        <f>G8+G35+G59+G64+G71+G73</f>
        <v>1424211</v>
      </c>
      <c r="H7" s="66">
        <f>G7/D7*100</f>
        <v>109.87290113289643</v>
      </c>
      <c r="I7" s="66">
        <f>G7/F7*100</f>
        <v>101.40825514638291</v>
      </c>
    </row>
    <row r="8" spans="1:9" s="5" customFormat="1" ht="25.5" customHeight="1">
      <c r="A8" s="130">
        <v>2</v>
      </c>
      <c r="B8" s="132" t="s">
        <v>327</v>
      </c>
      <c r="C8" s="39" t="s">
        <v>548</v>
      </c>
      <c r="D8" s="211">
        <f>D9+D15+D22+D25+D30</f>
        <v>1056935</v>
      </c>
      <c r="E8" s="211">
        <f>E9+E15+E22+E25+E30</f>
        <v>752147</v>
      </c>
      <c r="F8" s="211">
        <f>F9+F15+F22+F25+F30</f>
        <v>1095417</v>
      </c>
      <c r="G8" s="211">
        <f>G9+G15+G22+G25+G30</f>
        <v>1056732</v>
      </c>
      <c r="H8" s="66">
        <f aca="true" t="shared" si="0" ref="H8:H13">G8/D8*100</f>
        <v>99.98079352088823</v>
      </c>
      <c r="I8" s="66">
        <f aca="true" t="shared" si="1" ref="I8:I13">G8/F8*100</f>
        <v>96.46846817239462</v>
      </c>
    </row>
    <row r="9" spans="1:13" s="5" customFormat="1" ht="25.5" customHeight="1">
      <c r="A9" s="130">
        <v>3</v>
      </c>
      <c r="B9" s="132" t="s">
        <v>328</v>
      </c>
      <c r="C9" s="39" t="s">
        <v>547</v>
      </c>
      <c r="D9" s="211">
        <f>SUM(D10:D13)</f>
        <v>823000</v>
      </c>
      <c r="E9" s="211">
        <f>SUM(E10:E13)</f>
        <v>604142</v>
      </c>
      <c r="F9" s="211">
        <f>SUM(F10:F13)</f>
        <v>864163</v>
      </c>
      <c r="G9" s="211">
        <f>SUM(G10:G13)</f>
        <v>868902</v>
      </c>
      <c r="H9" s="66">
        <f t="shared" si="0"/>
        <v>105.57739975698664</v>
      </c>
      <c r="I9" s="66">
        <f t="shared" si="1"/>
        <v>100.54839191217397</v>
      </c>
      <c r="K9" s="207"/>
      <c r="M9" s="207"/>
    </row>
    <row r="10" spans="1:13" s="5" customFormat="1" ht="25.5" customHeight="1">
      <c r="A10" s="130">
        <v>4</v>
      </c>
      <c r="B10" s="53">
        <v>411111</v>
      </c>
      <c r="C10" s="45" t="s">
        <v>45</v>
      </c>
      <c r="D10" s="213">
        <v>508510</v>
      </c>
      <c r="E10" s="213">
        <v>373544</v>
      </c>
      <c r="F10" s="212">
        <v>533332</v>
      </c>
      <c r="G10" s="212">
        <v>535949</v>
      </c>
      <c r="H10" s="54">
        <f t="shared" si="0"/>
        <v>105.39596074806788</v>
      </c>
      <c r="I10" s="54">
        <f t="shared" si="1"/>
        <v>100.49068872672183</v>
      </c>
      <c r="K10" s="207"/>
      <c r="L10" s="207"/>
      <c r="M10" s="207"/>
    </row>
    <row r="11" spans="1:13" s="5" customFormat="1" ht="25.5" customHeight="1">
      <c r="A11" s="130">
        <v>5</v>
      </c>
      <c r="B11" s="53">
        <v>411112</v>
      </c>
      <c r="C11" s="45" t="s">
        <v>329</v>
      </c>
      <c r="D11" s="213">
        <v>0</v>
      </c>
      <c r="E11" s="213">
        <v>0</v>
      </c>
      <c r="F11" s="212">
        <v>0</v>
      </c>
      <c r="G11" s="212">
        <v>0</v>
      </c>
      <c r="H11" s="54" t="e">
        <f t="shared" si="0"/>
        <v>#DIV/0!</v>
      </c>
      <c r="I11" s="54" t="e">
        <f t="shared" si="1"/>
        <v>#DIV/0!</v>
      </c>
      <c r="K11" s="207"/>
      <c r="M11" s="207"/>
    </row>
    <row r="12" spans="1:13" s="5" customFormat="1" ht="25.5" customHeight="1">
      <c r="A12" s="130">
        <v>6</v>
      </c>
      <c r="B12" s="53">
        <v>411191</v>
      </c>
      <c r="C12" s="45" t="s">
        <v>330</v>
      </c>
      <c r="D12" s="213">
        <v>42900</v>
      </c>
      <c r="E12" s="213">
        <v>31267</v>
      </c>
      <c r="F12" s="212">
        <v>45657</v>
      </c>
      <c r="G12" s="212">
        <v>46216</v>
      </c>
      <c r="H12" s="54">
        <f t="shared" si="0"/>
        <v>107.72960372960374</v>
      </c>
      <c r="I12" s="54">
        <f t="shared" si="1"/>
        <v>101.22434675953305</v>
      </c>
      <c r="K12" s="207"/>
      <c r="M12" s="207"/>
    </row>
    <row r="13" spans="1:11" s="5" customFormat="1" ht="25.5" customHeight="1">
      <c r="A13" s="130">
        <v>7</v>
      </c>
      <c r="B13" s="53" t="s">
        <v>492</v>
      </c>
      <c r="C13" s="45" t="s">
        <v>491</v>
      </c>
      <c r="D13" s="213">
        <v>271590</v>
      </c>
      <c r="E13" s="213">
        <v>199331</v>
      </c>
      <c r="F13" s="212">
        <v>285174</v>
      </c>
      <c r="G13" s="212">
        <v>286737</v>
      </c>
      <c r="H13" s="54">
        <f t="shared" si="0"/>
        <v>105.57715674362089</v>
      </c>
      <c r="I13" s="54">
        <f t="shared" si="1"/>
        <v>100.54808643144186</v>
      </c>
      <c r="K13" s="207"/>
    </row>
    <row r="14" spans="1:9" s="5" customFormat="1" ht="25.5" customHeight="1">
      <c r="A14" s="9"/>
      <c r="B14" s="53"/>
      <c r="C14" s="45"/>
      <c r="D14" s="213"/>
      <c r="E14" s="213"/>
      <c r="F14" s="213"/>
      <c r="G14" s="213"/>
      <c r="H14" s="66"/>
      <c r="I14" s="54"/>
    </row>
    <row r="15" spans="1:9" s="5" customFormat="1" ht="25.5" customHeight="1">
      <c r="A15" s="9">
        <v>8</v>
      </c>
      <c r="B15" s="132" t="s">
        <v>331</v>
      </c>
      <c r="C15" s="39" t="s">
        <v>546</v>
      </c>
      <c r="D15" s="211">
        <f>SUM(D16:D20)</f>
        <v>135966</v>
      </c>
      <c r="E15" s="211">
        <f>SUM(E16:E20)</f>
        <v>83285</v>
      </c>
      <c r="F15" s="211">
        <f>SUM(F16:F20)</f>
        <v>132066</v>
      </c>
      <c r="G15" s="211">
        <f>SUM(G16:G20)</f>
        <v>104117</v>
      </c>
      <c r="H15" s="66">
        <f aca="true" t="shared" si="2" ref="H15:H20">G15/D15*100</f>
        <v>76.57576158745569</v>
      </c>
      <c r="I15" s="66">
        <f aca="true" t="shared" si="3" ref="I15:I20">G15/F15*100</f>
        <v>78.83709660321354</v>
      </c>
    </row>
    <row r="16" spans="1:9" s="5" customFormat="1" ht="25.5" customHeight="1">
      <c r="A16" s="9">
        <v>9</v>
      </c>
      <c r="B16" s="53">
        <v>411211</v>
      </c>
      <c r="C16" s="51" t="s">
        <v>49</v>
      </c>
      <c r="D16" s="213">
        <v>10000</v>
      </c>
      <c r="E16" s="213">
        <v>3821</v>
      </c>
      <c r="F16" s="213">
        <v>4800</v>
      </c>
      <c r="G16" s="213">
        <v>5000</v>
      </c>
      <c r="H16" s="54">
        <f t="shared" si="2"/>
        <v>50</v>
      </c>
      <c r="I16" s="54">
        <f t="shared" si="3"/>
        <v>104.16666666666667</v>
      </c>
    </row>
    <row r="17" spans="1:11" s="5" customFormat="1" ht="25.5" customHeight="1">
      <c r="A17" s="9">
        <v>10</v>
      </c>
      <c r="B17" s="53">
        <v>411221</v>
      </c>
      <c r="C17" s="45" t="s">
        <v>50</v>
      </c>
      <c r="D17" s="213">
        <v>106116</v>
      </c>
      <c r="E17" s="213">
        <v>61345</v>
      </c>
      <c r="F17" s="212">
        <v>106116</v>
      </c>
      <c r="G17" s="213">
        <v>75867</v>
      </c>
      <c r="H17" s="54">
        <f t="shared" si="2"/>
        <v>71.49440235214294</v>
      </c>
      <c r="I17" s="54">
        <f t="shared" si="3"/>
        <v>71.49440235214294</v>
      </c>
      <c r="K17" s="207"/>
    </row>
    <row r="18" spans="1:9" s="5" customFormat="1" ht="25.5" customHeight="1">
      <c r="A18" s="9">
        <v>11</v>
      </c>
      <c r="B18" s="53">
        <v>411222</v>
      </c>
      <c r="C18" s="45" t="s">
        <v>51</v>
      </c>
      <c r="D18" s="213">
        <v>17600</v>
      </c>
      <c r="E18" s="213">
        <v>17570</v>
      </c>
      <c r="F18" s="212">
        <v>20400</v>
      </c>
      <c r="G18" s="212">
        <v>20250</v>
      </c>
      <c r="H18" s="54">
        <f t="shared" si="2"/>
        <v>115.05681818181819</v>
      </c>
      <c r="I18" s="54">
        <f t="shared" si="3"/>
        <v>99.26470588235294</v>
      </c>
    </row>
    <row r="19" spans="1:11" s="5" customFormat="1" ht="25.5" customHeight="1">
      <c r="A19" s="9">
        <v>12</v>
      </c>
      <c r="B19" s="53">
        <v>411232</v>
      </c>
      <c r="C19" s="51" t="s">
        <v>52</v>
      </c>
      <c r="D19" s="213">
        <v>1500</v>
      </c>
      <c r="E19" s="213">
        <v>0</v>
      </c>
      <c r="F19" s="213">
        <v>0</v>
      </c>
      <c r="G19" s="213">
        <v>2250</v>
      </c>
      <c r="H19" s="54">
        <f t="shared" si="2"/>
        <v>150</v>
      </c>
      <c r="I19" s="54" t="e">
        <f t="shared" si="3"/>
        <v>#DIV/0!</v>
      </c>
      <c r="K19" s="207"/>
    </row>
    <row r="20" spans="1:9" s="5" customFormat="1" ht="25.5" customHeight="1">
      <c r="A20" s="9">
        <v>13</v>
      </c>
      <c r="B20" s="53" t="s">
        <v>514</v>
      </c>
      <c r="C20" s="51" t="s">
        <v>236</v>
      </c>
      <c r="D20" s="213">
        <v>750</v>
      </c>
      <c r="E20" s="213">
        <v>549</v>
      </c>
      <c r="F20" s="213">
        <v>750</v>
      </c>
      <c r="G20" s="213">
        <v>750</v>
      </c>
      <c r="H20" s="54">
        <f t="shared" si="2"/>
        <v>100</v>
      </c>
      <c r="I20" s="54">
        <f t="shared" si="3"/>
        <v>100</v>
      </c>
    </row>
    <row r="21" spans="1:9" s="5" customFormat="1" ht="25.5" customHeight="1">
      <c r="A21" s="9"/>
      <c r="B21" s="53"/>
      <c r="C21" s="45"/>
      <c r="D21" s="213"/>
      <c r="E21" s="213"/>
      <c r="F21" s="213"/>
      <c r="G21" s="213"/>
      <c r="H21" s="66"/>
      <c r="I21" s="54"/>
    </row>
    <row r="22" spans="1:9" s="5" customFormat="1" ht="25.5" customHeight="1">
      <c r="A22" s="9">
        <v>14</v>
      </c>
      <c r="B22" s="132" t="s">
        <v>332</v>
      </c>
      <c r="C22" s="39" t="s">
        <v>54</v>
      </c>
      <c r="D22" s="211">
        <f>D23</f>
        <v>81451</v>
      </c>
      <c r="E22" s="211">
        <f>E23</f>
        <v>51956</v>
      </c>
      <c r="F22" s="211">
        <f>F23</f>
        <v>83294</v>
      </c>
      <c r="G22" s="211">
        <f>G23</f>
        <v>64762</v>
      </c>
      <c r="H22" s="66">
        <f>G22/D22*100</f>
        <v>79.5103804741501</v>
      </c>
      <c r="I22" s="66">
        <f>G22/F22*100</f>
        <v>77.75109851850073</v>
      </c>
    </row>
    <row r="23" spans="1:9" s="5" customFormat="1" ht="25.5" customHeight="1">
      <c r="A23" s="9">
        <v>15</v>
      </c>
      <c r="B23" s="53">
        <v>411290</v>
      </c>
      <c r="C23" s="51" t="s">
        <v>54</v>
      </c>
      <c r="D23" s="213">
        <v>81451</v>
      </c>
      <c r="E23" s="213">
        <v>51956</v>
      </c>
      <c r="F23" s="212">
        <v>83294</v>
      </c>
      <c r="G23" s="213">
        <v>64762</v>
      </c>
      <c r="H23" s="54">
        <f>G23/D23*100</f>
        <v>79.5103804741501</v>
      </c>
      <c r="I23" s="54">
        <f>G23/F23*100</f>
        <v>77.75109851850073</v>
      </c>
    </row>
    <row r="24" spans="1:9" s="5" customFormat="1" ht="25.5" customHeight="1">
      <c r="A24" s="9"/>
      <c r="B24" s="53"/>
      <c r="C24" s="60"/>
      <c r="D24" s="213"/>
      <c r="E24" s="213"/>
      <c r="F24" s="212"/>
      <c r="G24" s="213"/>
      <c r="H24" s="54"/>
      <c r="I24" s="54"/>
    </row>
    <row r="25" spans="1:9" s="5" customFormat="1" ht="25.5" customHeight="1">
      <c r="A25" s="9">
        <v>16</v>
      </c>
      <c r="B25" s="132" t="s">
        <v>493</v>
      </c>
      <c r="C25" s="39" t="s">
        <v>545</v>
      </c>
      <c r="D25" s="211">
        <f>SUM(D26:D28)</f>
        <v>8518</v>
      </c>
      <c r="E25" s="211">
        <f>SUM(E26:E28)</f>
        <v>9809</v>
      </c>
      <c r="F25" s="211">
        <f>SUM(F26:F28)</f>
        <v>11609</v>
      </c>
      <c r="G25" s="211">
        <f>SUM(G26:G28)</f>
        <v>9951</v>
      </c>
      <c r="H25" s="66">
        <f>G25/D25*100</f>
        <v>116.82319793378728</v>
      </c>
      <c r="I25" s="66">
        <f>G25/F25*100</f>
        <v>85.7179774313033</v>
      </c>
    </row>
    <row r="26" spans="1:9" s="5" customFormat="1" ht="25.5" customHeight="1">
      <c r="A26" s="9">
        <v>17</v>
      </c>
      <c r="B26" s="53" t="s">
        <v>494</v>
      </c>
      <c r="C26" s="51" t="s">
        <v>495</v>
      </c>
      <c r="D26" s="213">
        <v>5136</v>
      </c>
      <c r="E26" s="213">
        <v>5892</v>
      </c>
      <c r="F26" s="212">
        <v>7000</v>
      </c>
      <c r="G26" s="213">
        <v>6000</v>
      </c>
      <c r="H26" s="54">
        <f>G26/D26*100</f>
        <v>116.82242990654206</v>
      </c>
      <c r="I26" s="54">
        <f>G26/F26*100</f>
        <v>85.71428571428571</v>
      </c>
    </row>
    <row r="27" spans="1:9" s="5" customFormat="1" ht="25.5" customHeight="1">
      <c r="A27" s="9">
        <v>18</v>
      </c>
      <c r="B27" s="53" t="s">
        <v>496</v>
      </c>
      <c r="C27" s="51" t="s">
        <v>497</v>
      </c>
      <c r="D27" s="213">
        <v>571</v>
      </c>
      <c r="E27" s="213">
        <v>644</v>
      </c>
      <c r="F27" s="212">
        <v>778</v>
      </c>
      <c r="G27" s="213">
        <v>667</v>
      </c>
      <c r="H27" s="54">
        <f>G27/D27*100</f>
        <v>116.81260945709282</v>
      </c>
      <c r="I27" s="54">
        <f>G27/F27*100</f>
        <v>85.73264781491002</v>
      </c>
    </row>
    <row r="28" spans="1:9" s="5" customFormat="1" ht="25.5" customHeight="1">
      <c r="A28" s="9">
        <v>19</v>
      </c>
      <c r="B28" s="53" t="s">
        <v>498</v>
      </c>
      <c r="C28" s="51" t="s">
        <v>499</v>
      </c>
      <c r="D28" s="213">
        <v>2811</v>
      </c>
      <c r="E28" s="213">
        <v>3273</v>
      </c>
      <c r="F28" s="212">
        <v>3831</v>
      </c>
      <c r="G28" s="213">
        <v>3284</v>
      </c>
      <c r="H28" s="54">
        <f>G28/D28*100</f>
        <v>116.82675204553539</v>
      </c>
      <c r="I28" s="54">
        <f>G28/F28*100</f>
        <v>85.72174367006004</v>
      </c>
    </row>
    <row r="29" spans="1:11" s="5" customFormat="1" ht="25.5" customHeight="1">
      <c r="A29" s="9"/>
      <c r="B29" s="53"/>
      <c r="C29" s="60"/>
      <c r="D29" s="213"/>
      <c r="E29" s="213"/>
      <c r="F29" s="212"/>
      <c r="G29" s="213"/>
      <c r="H29" s="54"/>
      <c r="I29" s="54"/>
      <c r="K29" s="207"/>
    </row>
    <row r="30" spans="1:9" s="5" customFormat="1" ht="25.5" customHeight="1">
      <c r="A30" s="9">
        <v>20</v>
      </c>
      <c r="B30" s="132" t="s">
        <v>500</v>
      </c>
      <c r="C30" s="39" t="s">
        <v>543</v>
      </c>
      <c r="D30" s="211">
        <f>SUM(D31:D33)</f>
        <v>8000</v>
      </c>
      <c r="E30" s="211">
        <f>SUM(E31:E33)</f>
        <v>2955</v>
      </c>
      <c r="F30" s="211">
        <f>SUM(F31:F33)</f>
        <v>4285</v>
      </c>
      <c r="G30" s="211">
        <f>SUM(G31:G33)</f>
        <v>9000</v>
      </c>
      <c r="H30" s="66">
        <f>G30/D30*100</f>
        <v>112.5</v>
      </c>
      <c r="I30" s="66">
        <f>G30/F30*100</f>
        <v>210.0350058343057</v>
      </c>
    </row>
    <row r="31" spans="1:9" s="5" customFormat="1" ht="25.5" customHeight="1">
      <c r="A31" s="9">
        <v>21</v>
      </c>
      <c r="B31" s="53" t="s">
        <v>501</v>
      </c>
      <c r="C31" s="51" t="s">
        <v>502</v>
      </c>
      <c r="D31" s="213">
        <v>0</v>
      </c>
      <c r="E31" s="213">
        <v>1285</v>
      </c>
      <c r="F31" s="213">
        <v>1285</v>
      </c>
      <c r="G31" s="213">
        <v>3000</v>
      </c>
      <c r="H31" s="54" t="e">
        <f>G31/D31*100</f>
        <v>#DIV/0!</v>
      </c>
      <c r="I31" s="54">
        <f>G31/F31*100</f>
        <v>233.46303501945528</v>
      </c>
    </row>
    <row r="32" spans="1:9" s="5" customFormat="1" ht="25.5" customHeight="1">
      <c r="A32" s="9">
        <v>22</v>
      </c>
      <c r="B32" s="53" t="s">
        <v>503</v>
      </c>
      <c r="C32" s="51" t="s">
        <v>53</v>
      </c>
      <c r="D32" s="213">
        <v>3000</v>
      </c>
      <c r="E32" s="213">
        <v>0</v>
      </c>
      <c r="F32" s="212">
        <v>0</v>
      </c>
      <c r="G32" s="213">
        <v>2250</v>
      </c>
      <c r="H32" s="54">
        <f>G32/D32*100</f>
        <v>75</v>
      </c>
      <c r="I32" s="54" t="e">
        <f>G32/F32*100</f>
        <v>#DIV/0!</v>
      </c>
    </row>
    <row r="33" spans="1:9" s="5" customFormat="1" ht="25.5" customHeight="1">
      <c r="A33" s="9">
        <v>23</v>
      </c>
      <c r="B33" s="53" t="s">
        <v>504</v>
      </c>
      <c r="C33" s="51" t="s">
        <v>505</v>
      </c>
      <c r="D33" s="213">
        <v>5000</v>
      </c>
      <c r="E33" s="213">
        <v>1670</v>
      </c>
      <c r="F33" s="212">
        <v>3000</v>
      </c>
      <c r="G33" s="213">
        <v>3750</v>
      </c>
      <c r="H33" s="54">
        <f>G33/D33*100</f>
        <v>75</v>
      </c>
      <c r="I33" s="54">
        <f>G33/F33*100</f>
        <v>125</v>
      </c>
    </row>
    <row r="34" spans="1:9" s="5" customFormat="1" ht="25.5" customHeight="1">
      <c r="A34" s="9"/>
      <c r="B34" s="132"/>
      <c r="C34" s="39"/>
      <c r="D34" s="211"/>
      <c r="E34" s="211"/>
      <c r="F34" s="215"/>
      <c r="G34" s="215"/>
      <c r="H34" s="66"/>
      <c r="I34" s="54"/>
    </row>
    <row r="35" spans="1:9" s="5" customFormat="1" ht="25.5" customHeight="1">
      <c r="A35" s="9">
        <v>24</v>
      </c>
      <c r="B35" s="132" t="s">
        <v>228</v>
      </c>
      <c r="C35" s="39" t="s">
        <v>601</v>
      </c>
      <c r="D35" s="211">
        <f>D37+D39+D43+D46</f>
        <v>80800</v>
      </c>
      <c r="E35" s="211">
        <f>E37+E39+E43+E46</f>
        <v>47683</v>
      </c>
      <c r="F35" s="211">
        <f>F37+F39+F43+F46</f>
        <v>118485</v>
      </c>
      <c r="G35" s="211">
        <f>G37+G39+G43+G46</f>
        <v>131479</v>
      </c>
      <c r="H35" s="66">
        <f>G35/D35*100</f>
        <v>162.72153465346534</v>
      </c>
      <c r="I35" s="66">
        <f>G35/F35*100</f>
        <v>110.96678904502679</v>
      </c>
    </row>
    <row r="36" spans="1:9" s="5" customFormat="1" ht="25.5" customHeight="1">
      <c r="A36" s="9"/>
      <c r="B36" s="132"/>
      <c r="C36" s="39"/>
      <c r="D36" s="211"/>
      <c r="E36" s="211"/>
      <c r="F36" s="211"/>
      <c r="G36" s="211"/>
      <c r="H36" s="54"/>
      <c r="I36" s="54"/>
    </row>
    <row r="37" spans="1:9" s="5" customFormat="1" ht="25.5" customHeight="1">
      <c r="A37" s="9">
        <v>25</v>
      </c>
      <c r="B37" s="132" t="s">
        <v>587</v>
      </c>
      <c r="C37" s="39" t="s">
        <v>588</v>
      </c>
      <c r="D37" s="211">
        <f>D38</f>
        <v>5000</v>
      </c>
      <c r="E37" s="211">
        <f>E38</f>
        <v>0</v>
      </c>
      <c r="F37" s="211">
        <f>F38</f>
        <v>0</v>
      </c>
      <c r="G37" s="211">
        <f>G38</f>
        <v>0</v>
      </c>
      <c r="H37" s="54">
        <f>G37/D37*100</f>
        <v>0</v>
      </c>
      <c r="I37" s="54" t="e">
        <f>G37/F37*100</f>
        <v>#DIV/0!</v>
      </c>
    </row>
    <row r="38" spans="1:9" ht="25.5" customHeight="1">
      <c r="A38" s="9">
        <v>26</v>
      </c>
      <c r="B38" s="140" t="s">
        <v>589</v>
      </c>
      <c r="C38" s="141" t="s">
        <v>590</v>
      </c>
      <c r="D38" s="216">
        <v>5000</v>
      </c>
      <c r="E38" s="216">
        <v>0</v>
      </c>
      <c r="F38" s="216">
        <v>0</v>
      </c>
      <c r="G38" s="217">
        <v>0</v>
      </c>
      <c r="H38" s="54">
        <f>G38/D38*100</f>
        <v>0</v>
      </c>
      <c r="I38" s="54" t="e">
        <f>G38/F38*100</f>
        <v>#DIV/0!</v>
      </c>
    </row>
    <row r="39" spans="1:9" s="5" customFormat="1" ht="25.5" customHeight="1">
      <c r="A39" s="9">
        <v>27</v>
      </c>
      <c r="B39" s="132" t="s">
        <v>237</v>
      </c>
      <c r="C39" s="39" t="s">
        <v>600</v>
      </c>
      <c r="D39" s="211">
        <f>SUM(D40:D41)</f>
        <v>11000</v>
      </c>
      <c r="E39" s="211">
        <f>SUM(E40:E41)</f>
        <v>5815</v>
      </c>
      <c r="F39" s="211">
        <f>SUM(F40:F41)</f>
        <v>13000</v>
      </c>
      <c r="G39" s="211">
        <f>SUM(G40:G41)</f>
        <v>13000</v>
      </c>
      <c r="H39" s="54">
        <f>G39/D39*100</f>
        <v>118.18181818181819</v>
      </c>
      <c r="I39" s="54">
        <f>G39/F39*100</f>
        <v>100</v>
      </c>
    </row>
    <row r="40" spans="1:9" ht="25.5" customHeight="1">
      <c r="A40" s="9">
        <v>28</v>
      </c>
      <c r="B40" s="140">
        <v>412732</v>
      </c>
      <c r="C40" s="141" t="s">
        <v>80</v>
      </c>
      <c r="D40" s="216">
        <v>5000</v>
      </c>
      <c r="E40" s="216">
        <v>5236</v>
      </c>
      <c r="F40" s="216">
        <v>7000</v>
      </c>
      <c r="G40" s="217">
        <v>7000</v>
      </c>
      <c r="H40" s="54">
        <f>G40/D40*100</f>
        <v>140</v>
      </c>
      <c r="I40" s="54">
        <f>G40/F40*100</f>
        <v>100</v>
      </c>
    </row>
    <row r="41" spans="1:9" s="5" customFormat="1" ht="25.5" customHeight="1">
      <c r="A41" s="9">
        <v>29</v>
      </c>
      <c r="B41" s="53">
        <v>412739</v>
      </c>
      <c r="C41" s="51" t="s">
        <v>81</v>
      </c>
      <c r="D41" s="213">
        <v>6000</v>
      </c>
      <c r="E41" s="213">
        <v>579</v>
      </c>
      <c r="F41" s="213">
        <v>6000</v>
      </c>
      <c r="G41" s="213">
        <v>6000</v>
      </c>
      <c r="H41" s="54">
        <f>G41/D41*100</f>
        <v>100</v>
      </c>
      <c r="I41" s="54">
        <f>G41/F41*100</f>
        <v>100</v>
      </c>
    </row>
    <row r="42" spans="1:9" s="5" customFormat="1" ht="23.25" customHeight="1">
      <c r="A42" s="9"/>
      <c r="B42" s="53"/>
      <c r="C42" s="51"/>
      <c r="D42" s="213"/>
      <c r="E42" s="213"/>
      <c r="F42" s="213"/>
      <c r="G42" s="213"/>
      <c r="H42" s="54"/>
      <c r="I42" s="54"/>
    </row>
    <row r="43" spans="1:9" s="5" customFormat="1" ht="25.5" customHeight="1">
      <c r="A43" s="9">
        <v>30</v>
      </c>
      <c r="B43" s="132" t="s">
        <v>239</v>
      </c>
      <c r="C43" s="39" t="s">
        <v>333</v>
      </c>
      <c r="D43" s="211">
        <f>D44</f>
        <v>2000</v>
      </c>
      <c r="E43" s="211">
        <f>E44</f>
        <v>0</v>
      </c>
      <c r="F43" s="211">
        <f>F44</f>
        <v>2000</v>
      </c>
      <c r="G43" s="211">
        <f>G44</f>
        <v>2000</v>
      </c>
      <c r="H43" s="66">
        <f aca="true" t="shared" si="4" ref="H43:H57">G43/D43*100</f>
        <v>100</v>
      </c>
      <c r="I43" s="66">
        <f aca="true" t="shared" si="5" ref="I43:I57">G43/F43*100</f>
        <v>100</v>
      </c>
    </row>
    <row r="44" spans="1:9" s="5" customFormat="1" ht="25.5" customHeight="1">
      <c r="A44" s="9">
        <v>31</v>
      </c>
      <c r="B44" s="53">
        <v>412821</v>
      </c>
      <c r="C44" s="51" t="s">
        <v>87</v>
      </c>
      <c r="D44" s="213">
        <v>2000</v>
      </c>
      <c r="E44" s="213">
        <v>0</v>
      </c>
      <c r="F44" s="213">
        <v>2000</v>
      </c>
      <c r="G44" s="213">
        <v>2000</v>
      </c>
      <c r="H44" s="54">
        <f t="shared" si="4"/>
        <v>100</v>
      </c>
      <c r="I44" s="54">
        <f t="shared" si="5"/>
        <v>100</v>
      </c>
    </row>
    <row r="45" spans="1:9" s="5" customFormat="1" ht="23.25" customHeight="1">
      <c r="A45" s="9"/>
      <c r="B45" s="53"/>
      <c r="C45" s="51"/>
      <c r="D45" s="213"/>
      <c r="E45" s="213"/>
      <c r="F45" s="213"/>
      <c r="G45" s="213"/>
      <c r="H45" s="54"/>
      <c r="I45" s="54"/>
    </row>
    <row r="46" spans="1:9" s="5" customFormat="1" ht="25.5" customHeight="1">
      <c r="A46" s="9">
        <v>32</v>
      </c>
      <c r="B46" s="132" t="s">
        <v>241</v>
      </c>
      <c r="C46" s="44" t="s">
        <v>698</v>
      </c>
      <c r="D46" s="211">
        <f>SUM(D47:D57)</f>
        <v>62800</v>
      </c>
      <c r="E46" s="211">
        <f>SUM(E47:E57)</f>
        <v>41868</v>
      </c>
      <c r="F46" s="211">
        <f>SUM(F47:F57)</f>
        <v>103485</v>
      </c>
      <c r="G46" s="211">
        <f>SUM(G47:G57)</f>
        <v>116479</v>
      </c>
      <c r="H46" s="66">
        <f t="shared" si="4"/>
        <v>185.47611464968153</v>
      </c>
      <c r="I46" s="66">
        <f t="shared" si="5"/>
        <v>112.55640914142147</v>
      </c>
    </row>
    <row r="47" spans="1:9" s="5" customFormat="1" ht="25.5" customHeight="1">
      <c r="A47" s="9">
        <v>33</v>
      </c>
      <c r="B47" s="9">
        <v>412939</v>
      </c>
      <c r="C47" s="51" t="s">
        <v>526</v>
      </c>
      <c r="D47" s="213">
        <v>4000</v>
      </c>
      <c r="E47" s="213">
        <v>0</v>
      </c>
      <c r="F47" s="213">
        <v>3000</v>
      </c>
      <c r="G47" s="213">
        <v>0</v>
      </c>
      <c r="H47" s="54">
        <f>G47/D47*100</f>
        <v>0</v>
      </c>
      <c r="I47" s="54">
        <f>G47/F47*100</f>
        <v>0</v>
      </c>
    </row>
    <row r="48" spans="1:9" s="5" customFormat="1" ht="25.5" customHeight="1">
      <c r="A48" s="9">
        <v>34</v>
      </c>
      <c r="B48" s="53">
        <v>412941</v>
      </c>
      <c r="C48" s="51" t="s">
        <v>337</v>
      </c>
      <c r="D48" s="213">
        <v>6500</v>
      </c>
      <c r="E48" s="213">
        <v>4468</v>
      </c>
      <c r="F48" s="213">
        <v>7000</v>
      </c>
      <c r="G48" s="213">
        <v>6500</v>
      </c>
      <c r="H48" s="54">
        <f t="shared" si="4"/>
        <v>100</v>
      </c>
      <c r="I48" s="54">
        <f t="shared" si="5"/>
        <v>92.85714285714286</v>
      </c>
    </row>
    <row r="49" spans="1:9" s="5" customFormat="1" ht="25.5" customHeight="1">
      <c r="A49" s="9">
        <v>35</v>
      </c>
      <c r="B49" s="53">
        <v>412944</v>
      </c>
      <c r="C49" s="51" t="s">
        <v>184</v>
      </c>
      <c r="D49" s="213">
        <v>2000</v>
      </c>
      <c r="E49" s="213">
        <v>3316</v>
      </c>
      <c r="F49" s="213">
        <v>3316</v>
      </c>
      <c r="G49" s="213">
        <v>2000</v>
      </c>
      <c r="H49" s="54">
        <f t="shared" si="4"/>
        <v>100</v>
      </c>
      <c r="I49" s="54">
        <f t="shared" si="5"/>
        <v>60.313630880579005</v>
      </c>
    </row>
    <row r="50" spans="1:9" s="5" customFormat="1" ht="25.5" customHeight="1">
      <c r="A50" s="9">
        <v>36</v>
      </c>
      <c r="B50" s="53" t="s">
        <v>454</v>
      </c>
      <c r="C50" s="51" t="s">
        <v>455</v>
      </c>
      <c r="D50" s="213">
        <v>0</v>
      </c>
      <c r="E50" s="213">
        <v>0</v>
      </c>
      <c r="F50" s="213">
        <v>500</v>
      </c>
      <c r="G50" s="218">
        <v>500</v>
      </c>
      <c r="H50" s="54" t="e">
        <f>G50/D50*100</f>
        <v>#DIV/0!</v>
      </c>
      <c r="I50" s="54">
        <f>G50/F50*100</f>
        <v>100</v>
      </c>
    </row>
    <row r="51" spans="1:9" s="5" customFormat="1" ht="25.5" customHeight="1">
      <c r="A51" s="9">
        <v>37</v>
      </c>
      <c r="B51" s="53">
        <v>412991</v>
      </c>
      <c r="C51" s="51" t="s">
        <v>338</v>
      </c>
      <c r="D51" s="213">
        <v>11000</v>
      </c>
      <c r="E51" s="213">
        <v>13646</v>
      </c>
      <c r="F51" s="213">
        <v>15000</v>
      </c>
      <c r="G51" s="213">
        <v>16000</v>
      </c>
      <c r="H51" s="54">
        <f t="shared" si="4"/>
        <v>145.45454545454547</v>
      </c>
      <c r="I51" s="54">
        <f t="shared" si="5"/>
        <v>106.66666666666667</v>
      </c>
    </row>
    <row r="52" spans="1:9" s="5" customFormat="1" ht="25.5" customHeight="1">
      <c r="A52" s="9">
        <v>38</v>
      </c>
      <c r="B52" s="53">
        <v>412999</v>
      </c>
      <c r="C52" s="51" t="s">
        <v>105</v>
      </c>
      <c r="D52" s="213">
        <v>10000</v>
      </c>
      <c r="E52" s="213">
        <v>3360</v>
      </c>
      <c r="F52" s="213">
        <v>10000</v>
      </c>
      <c r="G52" s="213">
        <v>4400</v>
      </c>
      <c r="H52" s="54">
        <f t="shared" si="4"/>
        <v>44</v>
      </c>
      <c r="I52" s="54">
        <f t="shared" si="5"/>
        <v>44</v>
      </c>
    </row>
    <row r="53" spans="1:9" s="5" customFormat="1" ht="25.5" customHeight="1">
      <c r="A53" s="9">
        <v>39</v>
      </c>
      <c r="B53" s="53">
        <v>412999</v>
      </c>
      <c r="C53" s="51" t="s">
        <v>490</v>
      </c>
      <c r="D53" s="213">
        <v>18300</v>
      </c>
      <c r="E53" s="213">
        <v>7600</v>
      </c>
      <c r="F53" s="213">
        <v>19570</v>
      </c>
      <c r="G53" s="213">
        <v>19570</v>
      </c>
      <c r="H53" s="54">
        <f>G53/D53*100</f>
        <v>106.93989071038253</v>
      </c>
      <c r="I53" s="54">
        <f>G53/F53*100</f>
        <v>100</v>
      </c>
    </row>
    <row r="54" spans="1:12" s="303" customFormat="1" ht="40.5" customHeight="1">
      <c r="A54" s="9">
        <v>40</v>
      </c>
      <c r="B54" s="300">
        <v>412999</v>
      </c>
      <c r="C54" s="301" t="s">
        <v>635</v>
      </c>
      <c r="D54" s="282">
        <v>0</v>
      </c>
      <c r="E54" s="282">
        <v>0</v>
      </c>
      <c r="F54" s="282">
        <v>28158</v>
      </c>
      <c r="G54" s="282">
        <v>47568</v>
      </c>
      <c r="H54" s="86" t="e">
        <f>G54/D54*100</f>
        <v>#DIV/0!</v>
      </c>
      <c r="I54" s="302">
        <f>G54/F54*100</f>
        <v>168.9324525889623</v>
      </c>
      <c r="L54" s="304"/>
    </row>
    <row r="55" spans="1:9" s="5" customFormat="1" ht="25.5" customHeight="1">
      <c r="A55" s="9">
        <v>41</v>
      </c>
      <c r="B55" s="53">
        <v>412999</v>
      </c>
      <c r="C55" s="51" t="s">
        <v>599</v>
      </c>
      <c r="D55" s="213">
        <v>1000</v>
      </c>
      <c r="E55" s="213">
        <v>0</v>
      </c>
      <c r="F55" s="213">
        <v>4000</v>
      </c>
      <c r="G55" s="213">
        <v>4000</v>
      </c>
      <c r="H55" s="54">
        <f>G55/D55*100</f>
        <v>400</v>
      </c>
      <c r="I55" s="54">
        <f>G55/F55*100</f>
        <v>100</v>
      </c>
    </row>
    <row r="56" spans="1:9" s="303" customFormat="1" ht="44.25" customHeight="1">
      <c r="A56" s="9">
        <v>42</v>
      </c>
      <c r="B56" s="300">
        <v>412999</v>
      </c>
      <c r="C56" s="301" t="s">
        <v>636</v>
      </c>
      <c r="D56" s="282">
        <v>0</v>
      </c>
      <c r="E56" s="282">
        <v>0</v>
      </c>
      <c r="F56" s="282">
        <v>941</v>
      </c>
      <c r="G56" s="282">
        <v>4941</v>
      </c>
      <c r="H56" s="302" t="e">
        <f>G56/D56*100</f>
        <v>#DIV/0!</v>
      </c>
      <c r="I56" s="302">
        <f>G56/F56*100</f>
        <v>525.0797024442082</v>
      </c>
    </row>
    <row r="57" spans="1:9" s="5" customFormat="1" ht="25.5" customHeight="1">
      <c r="A57" s="9">
        <v>43</v>
      </c>
      <c r="B57" s="53">
        <v>412999</v>
      </c>
      <c r="C57" s="51" t="s">
        <v>339</v>
      </c>
      <c r="D57" s="213">
        <v>10000</v>
      </c>
      <c r="E57" s="213">
        <v>9478</v>
      </c>
      <c r="F57" s="213">
        <v>12000</v>
      </c>
      <c r="G57" s="213">
        <v>11000</v>
      </c>
      <c r="H57" s="63">
        <f t="shared" si="4"/>
        <v>110.00000000000001</v>
      </c>
      <c r="I57" s="54">
        <f t="shared" si="5"/>
        <v>91.66666666666666</v>
      </c>
    </row>
    <row r="58" spans="1:9" s="5" customFormat="1" ht="23.25" customHeight="1">
      <c r="A58" s="9"/>
      <c r="B58" s="53"/>
      <c r="C58" s="51"/>
      <c r="D58" s="213"/>
      <c r="E58" s="213"/>
      <c r="F58" s="212"/>
      <c r="G58" s="212"/>
      <c r="H58" s="54"/>
      <c r="I58" s="54"/>
    </row>
    <row r="59" spans="1:9" s="5" customFormat="1" ht="25.5" customHeight="1">
      <c r="A59" s="9">
        <v>44</v>
      </c>
      <c r="B59" s="132" t="s">
        <v>245</v>
      </c>
      <c r="C59" s="35" t="s">
        <v>697</v>
      </c>
      <c r="D59" s="211">
        <f>SUM(D60:D62)</f>
        <v>116000</v>
      </c>
      <c r="E59" s="211">
        <f>SUM(E60:E62)</f>
        <v>95704</v>
      </c>
      <c r="F59" s="211">
        <f>SUM(F60:F62)</f>
        <v>131684</v>
      </c>
      <c r="G59" s="211">
        <f>SUM(G60:G62)</f>
        <v>200000</v>
      </c>
      <c r="H59" s="66">
        <f>G59/D59*100</f>
        <v>172.41379310344826</v>
      </c>
      <c r="I59" s="66">
        <f>G59/F59*100</f>
        <v>151.87874001397284</v>
      </c>
    </row>
    <row r="60" spans="1:9" s="5" customFormat="1" ht="25.5" customHeight="1">
      <c r="A60" s="9">
        <v>45</v>
      </c>
      <c r="B60" s="61">
        <v>414149</v>
      </c>
      <c r="C60" s="51" t="s">
        <v>634</v>
      </c>
      <c r="D60" s="213">
        <v>70000</v>
      </c>
      <c r="E60" s="213">
        <v>68251</v>
      </c>
      <c r="F60" s="213">
        <v>74100</v>
      </c>
      <c r="G60" s="214">
        <v>130000</v>
      </c>
      <c r="H60" s="47">
        <f>G60/D60*100</f>
        <v>185.71428571428572</v>
      </c>
      <c r="I60" s="54">
        <f>G60/F60*100</f>
        <v>175.43859649122805</v>
      </c>
    </row>
    <row r="61" spans="1:9" s="5" customFormat="1" ht="25.5" customHeight="1">
      <c r="A61" s="9">
        <v>46</v>
      </c>
      <c r="B61" s="61">
        <v>414149</v>
      </c>
      <c r="C61" s="51" t="s">
        <v>637</v>
      </c>
      <c r="D61" s="219">
        <v>0</v>
      </c>
      <c r="E61" s="219">
        <v>11584</v>
      </c>
      <c r="F61" s="213">
        <v>11584</v>
      </c>
      <c r="G61" s="213">
        <v>20000</v>
      </c>
      <c r="H61" s="47" t="e">
        <f>G61/D61*100</f>
        <v>#DIV/0!</v>
      </c>
      <c r="I61" s="54">
        <f>G61/F61*100</f>
        <v>172.65193370165747</v>
      </c>
    </row>
    <row r="62" spans="1:9" s="5" customFormat="1" ht="25.5" customHeight="1">
      <c r="A62" s="9">
        <v>47</v>
      </c>
      <c r="B62" s="61">
        <v>414149</v>
      </c>
      <c r="C62" s="51" t="s">
        <v>116</v>
      </c>
      <c r="D62" s="219">
        <v>46000</v>
      </c>
      <c r="E62" s="219">
        <v>15869</v>
      </c>
      <c r="F62" s="213">
        <v>46000</v>
      </c>
      <c r="G62" s="213">
        <v>50000</v>
      </c>
      <c r="H62" s="47">
        <f>G62/D62*100</f>
        <v>108.69565217391303</v>
      </c>
      <c r="I62" s="54">
        <f>G62/F62*100</f>
        <v>108.69565217391303</v>
      </c>
    </row>
    <row r="63" spans="1:9" s="5" customFormat="1" ht="24" customHeight="1">
      <c r="A63" s="9"/>
      <c r="B63" s="53"/>
      <c r="C63" s="19"/>
      <c r="D63" s="213"/>
      <c r="E63" s="213"/>
      <c r="F63" s="213"/>
      <c r="G63" s="213"/>
      <c r="H63" s="54"/>
      <c r="I63" s="54"/>
    </row>
    <row r="64" spans="1:9" s="5" customFormat="1" ht="25.5" customHeight="1">
      <c r="A64" s="9">
        <v>48</v>
      </c>
      <c r="B64" s="132" t="s">
        <v>340</v>
      </c>
      <c r="C64" s="39" t="s">
        <v>696</v>
      </c>
      <c r="D64" s="211">
        <f>D65</f>
        <v>37500</v>
      </c>
      <c r="E64" s="211">
        <f>E65</f>
        <v>6600</v>
      </c>
      <c r="F64" s="211">
        <f>F65</f>
        <v>38420</v>
      </c>
      <c r="G64" s="211">
        <f>G65</f>
        <v>30000</v>
      </c>
      <c r="H64" s="66">
        <f aca="true" t="shared" si="6" ref="H64:H72">G64/D64*100</f>
        <v>80</v>
      </c>
      <c r="I64" s="66">
        <f aca="true" t="shared" si="7" ref="I64:I72">G64/F64*100</f>
        <v>78.08433107756377</v>
      </c>
    </row>
    <row r="65" spans="1:9" s="5" customFormat="1" ht="25.5" customHeight="1">
      <c r="A65" s="9">
        <v>49</v>
      </c>
      <c r="B65" s="132" t="s">
        <v>510</v>
      </c>
      <c r="C65" s="39" t="s">
        <v>695</v>
      </c>
      <c r="D65" s="211">
        <f>SUM(D66:D69)</f>
        <v>37500</v>
      </c>
      <c r="E65" s="211">
        <f>SUM(E66:E69)</f>
        <v>6600</v>
      </c>
      <c r="F65" s="211">
        <f>SUM(F66:F69)</f>
        <v>38420</v>
      </c>
      <c r="G65" s="211">
        <f>SUM(G66:G69)</f>
        <v>30000</v>
      </c>
      <c r="H65" s="66">
        <f t="shared" si="6"/>
        <v>80</v>
      </c>
      <c r="I65" s="66">
        <f t="shared" si="7"/>
        <v>78.08433107756377</v>
      </c>
    </row>
    <row r="66" spans="1:9" ht="25.5" customHeight="1">
      <c r="A66" s="9">
        <v>50</v>
      </c>
      <c r="B66" s="53">
        <v>415234</v>
      </c>
      <c r="C66" s="51" t="s">
        <v>341</v>
      </c>
      <c r="D66" s="213">
        <v>12500</v>
      </c>
      <c r="E66" s="213">
        <v>0</v>
      </c>
      <c r="F66" s="212">
        <v>12500</v>
      </c>
      <c r="G66" s="214">
        <v>6000</v>
      </c>
      <c r="H66" s="54">
        <f t="shared" si="6"/>
        <v>48</v>
      </c>
      <c r="I66" s="54">
        <f t="shared" si="7"/>
        <v>48</v>
      </c>
    </row>
    <row r="67" spans="1:9" s="5" customFormat="1" ht="25.5" customHeight="1">
      <c r="A67" s="9">
        <v>51</v>
      </c>
      <c r="B67" s="53" t="s">
        <v>453</v>
      </c>
      <c r="C67" s="51" t="s">
        <v>596</v>
      </c>
      <c r="D67" s="213">
        <v>10000</v>
      </c>
      <c r="E67" s="213">
        <v>6600</v>
      </c>
      <c r="F67" s="213">
        <v>10000</v>
      </c>
      <c r="G67" s="212">
        <v>9000</v>
      </c>
      <c r="H67" s="54">
        <f>G67/D67*100</f>
        <v>90</v>
      </c>
      <c r="I67" s="54">
        <f>G67/F67*100</f>
        <v>90</v>
      </c>
    </row>
    <row r="68" spans="1:9" s="5" customFormat="1" ht="25.5" customHeight="1">
      <c r="A68" s="9">
        <v>52</v>
      </c>
      <c r="B68" s="53" t="s">
        <v>453</v>
      </c>
      <c r="C68" s="51" t="s">
        <v>597</v>
      </c>
      <c r="D68" s="220">
        <v>5000</v>
      </c>
      <c r="E68" s="219">
        <v>0</v>
      </c>
      <c r="F68" s="212">
        <v>5000</v>
      </c>
      <c r="G68" s="212">
        <v>5000</v>
      </c>
      <c r="H68" s="54">
        <f>G68/D68*100</f>
        <v>100</v>
      </c>
      <c r="I68" s="54">
        <f>G68/F68*100</f>
        <v>100</v>
      </c>
    </row>
    <row r="69" spans="1:9" s="5" customFormat="1" ht="25.5" customHeight="1">
      <c r="A69" s="9">
        <v>53</v>
      </c>
      <c r="B69" s="53" t="s">
        <v>511</v>
      </c>
      <c r="C69" s="51" t="s">
        <v>512</v>
      </c>
      <c r="D69" s="213">
        <v>10000</v>
      </c>
      <c r="E69" s="213">
        <v>0</v>
      </c>
      <c r="F69" s="213">
        <v>10920</v>
      </c>
      <c r="G69" s="218">
        <v>10000</v>
      </c>
      <c r="H69" s="54">
        <f t="shared" si="6"/>
        <v>100</v>
      </c>
      <c r="I69" s="54">
        <f t="shared" si="7"/>
        <v>91.57509157509158</v>
      </c>
    </row>
    <row r="70" spans="1:9" s="5" customFormat="1" ht="23.25" customHeight="1">
      <c r="A70" s="9"/>
      <c r="B70" s="53"/>
      <c r="C70" s="51"/>
      <c r="D70" s="220"/>
      <c r="E70" s="219"/>
      <c r="F70" s="212"/>
      <c r="G70" s="212"/>
      <c r="H70" s="54"/>
      <c r="I70" s="54"/>
    </row>
    <row r="71" spans="1:9" s="5" customFormat="1" ht="25.5" customHeight="1">
      <c r="A71" s="9">
        <v>54</v>
      </c>
      <c r="B71" s="132" t="s">
        <v>506</v>
      </c>
      <c r="C71" s="44" t="s">
        <v>507</v>
      </c>
      <c r="D71" s="211">
        <f>D72</f>
        <v>5000</v>
      </c>
      <c r="E71" s="211">
        <f>E72</f>
        <v>0</v>
      </c>
      <c r="F71" s="211">
        <f>F72</f>
        <v>20427</v>
      </c>
      <c r="G71" s="211">
        <f>G72</f>
        <v>5000</v>
      </c>
      <c r="H71" s="66">
        <f t="shared" si="6"/>
        <v>100</v>
      </c>
      <c r="I71" s="66">
        <f t="shared" si="7"/>
        <v>24.47740735301317</v>
      </c>
    </row>
    <row r="72" spans="1:9" s="5" customFormat="1" ht="25.5" customHeight="1">
      <c r="A72" s="9">
        <v>55</v>
      </c>
      <c r="B72" s="53" t="s">
        <v>509</v>
      </c>
      <c r="C72" s="51" t="s">
        <v>508</v>
      </c>
      <c r="D72" s="213">
        <v>5000</v>
      </c>
      <c r="E72" s="213">
        <v>0</v>
      </c>
      <c r="F72" s="213">
        <v>20427</v>
      </c>
      <c r="G72" s="214">
        <v>5000</v>
      </c>
      <c r="H72" s="54">
        <f t="shared" si="6"/>
        <v>100</v>
      </c>
      <c r="I72" s="54">
        <f t="shared" si="7"/>
        <v>24.47740735301317</v>
      </c>
    </row>
    <row r="73" spans="1:9" s="5" customFormat="1" ht="25.5" customHeight="1">
      <c r="A73" s="9">
        <v>56</v>
      </c>
      <c r="B73" s="132" t="s">
        <v>778</v>
      </c>
      <c r="C73" s="39" t="s">
        <v>779</v>
      </c>
      <c r="D73" s="211">
        <f>D74</f>
        <v>0</v>
      </c>
      <c r="E73" s="211">
        <f>E74</f>
        <v>0</v>
      </c>
      <c r="F73" s="211">
        <f>F74</f>
        <v>0</v>
      </c>
      <c r="G73" s="211">
        <f>G74</f>
        <v>1000</v>
      </c>
      <c r="H73" s="66" t="e">
        <f>G73/D73*100</f>
        <v>#DIV/0!</v>
      </c>
      <c r="I73" s="66" t="e">
        <f>G73/F73*100</f>
        <v>#DIV/0!</v>
      </c>
    </row>
    <row r="74" spans="1:9" s="5" customFormat="1" ht="25.5" customHeight="1">
      <c r="A74" s="9">
        <v>57</v>
      </c>
      <c r="B74" s="53" t="s">
        <v>778</v>
      </c>
      <c r="C74" s="73" t="s">
        <v>779</v>
      </c>
      <c r="D74" s="213">
        <v>0</v>
      </c>
      <c r="E74" s="213">
        <v>0</v>
      </c>
      <c r="F74" s="213">
        <v>0</v>
      </c>
      <c r="G74" s="214">
        <v>1000</v>
      </c>
      <c r="H74" s="54" t="e">
        <f>G74/D74*100</f>
        <v>#DIV/0!</v>
      </c>
      <c r="I74" s="54" t="e">
        <f>G74/F74*100</f>
        <v>#DIV/0!</v>
      </c>
    </row>
    <row r="75" spans="1:9" s="5" customFormat="1" ht="25.5" customHeight="1">
      <c r="A75" s="9"/>
      <c r="B75" s="53"/>
      <c r="C75" s="51"/>
      <c r="D75" s="213"/>
      <c r="E75" s="213"/>
      <c r="F75" s="213"/>
      <c r="G75" s="214"/>
      <c r="H75" s="54"/>
      <c r="I75" s="54"/>
    </row>
    <row r="76" spans="1:9" s="5" customFormat="1" ht="25.5" customHeight="1">
      <c r="A76" s="9">
        <v>58</v>
      </c>
      <c r="B76" s="132" t="s">
        <v>342</v>
      </c>
      <c r="C76" s="39" t="s">
        <v>783</v>
      </c>
      <c r="D76" s="210">
        <f>D78+D91+D94+D98+D101</f>
        <v>1001648</v>
      </c>
      <c r="E76" s="210">
        <f>E78+E91+E94+E98+E101</f>
        <v>96779</v>
      </c>
      <c r="F76" s="210">
        <f>F78+F91+F94+F98+F101</f>
        <v>1642101</v>
      </c>
      <c r="G76" s="210">
        <f>G78+G91+G94+G98+G101</f>
        <v>883923</v>
      </c>
      <c r="H76" s="66">
        <f>G76/D76*100</f>
        <v>88.24686915962494</v>
      </c>
      <c r="I76" s="66">
        <f>G76/F76*100</f>
        <v>53.82878397857379</v>
      </c>
    </row>
    <row r="77" spans="1:9" s="5" customFormat="1" ht="25.5" customHeight="1">
      <c r="A77" s="9"/>
      <c r="B77" s="8"/>
      <c r="C77" s="45"/>
      <c r="D77" s="222"/>
      <c r="E77" s="222"/>
      <c r="F77" s="222"/>
      <c r="G77" s="222"/>
      <c r="H77" s="66"/>
      <c r="I77" s="54"/>
    </row>
    <row r="78" spans="1:9" s="5" customFormat="1" ht="25.5" customHeight="1">
      <c r="A78" s="9">
        <v>59</v>
      </c>
      <c r="B78" s="132" t="s">
        <v>159</v>
      </c>
      <c r="C78" s="39" t="s">
        <v>782</v>
      </c>
      <c r="D78" s="211">
        <f>SUM(D79:D89)</f>
        <v>956648</v>
      </c>
      <c r="E78" s="211">
        <f>SUM(E79:E89)</f>
        <v>78963</v>
      </c>
      <c r="F78" s="211">
        <f>SUM(F79:F89)</f>
        <v>1582557</v>
      </c>
      <c r="G78" s="211">
        <f>SUM(G79:G89)</f>
        <v>868923</v>
      </c>
      <c r="H78" s="66">
        <f aca="true" t="shared" si="8" ref="H78:H89">G78/D78*100</f>
        <v>90.82996044522123</v>
      </c>
      <c r="I78" s="66">
        <f aca="true" t="shared" si="9" ref="I78:I89">G78/F78*100</f>
        <v>54.90626877894446</v>
      </c>
    </row>
    <row r="79" spans="1:12" s="84" customFormat="1" ht="25.5" customHeight="1">
      <c r="A79" s="9">
        <v>60</v>
      </c>
      <c r="B79" s="204" t="s">
        <v>159</v>
      </c>
      <c r="C79" s="205" t="s">
        <v>615</v>
      </c>
      <c r="D79" s="223">
        <v>501648</v>
      </c>
      <c r="E79" s="223">
        <v>63323</v>
      </c>
      <c r="F79" s="223">
        <v>1075787</v>
      </c>
      <c r="G79" s="223">
        <v>262932</v>
      </c>
      <c r="H79" s="54">
        <f t="shared" si="8"/>
        <v>52.413644627308386</v>
      </c>
      <c r="I79" s="54">
        <f t="shared" si="9"/>
        <v>24.440897686995662</v>
      </c>
      <c r="K79" s="283"/>
      <c r="L79" s="283"/>
    </row>
    <row r="80" spans="1:11" s="303" customFormat="1" ht="39.75" customHeight="1">
      <c r="A80" s="9">
        <v>61</v>
      </c>
      <c r="B80" s="305" t="s">
        <v>616</v>
      </c>
      <c r="C80" s="306" t="s">
        <v>638</v>
      </c>
      <c r="D80" s="282">
        <v>450000</v>
      </c>
      <c r="E80" s="282">
        <v>0</v>
      </c>
      <c r="F80" s="282">
        <v>318404</v>
      </c>
      <c r="G80" s="282">
        <v>206994</v>
      </c>
      <c r="H80" s="302">
        <f t="shared" si="8"/>
        <v>45.998666666666665</v>
      </c>
      <c r="I80" s="302">
        <f t="shared" si="9"/>
        <v>65.00986168515472</v>
      </c>
      <c r="K80" s="304"/>
    </row>
    <row r="81" spans="1:11" s="303" customFormat="1" ht="39.75" customHeight="1">
      <c r="A81" s="9">
        <v>62</v>
      </c>
      <c r="B81" s="305" t="s">
        <v>616</v>
      </c>
      <c r="C81" s="306" t="s">
        <v>639</v>
      </c>
      <c r="D81" s="282">
        <v>0</v>
      </c>
      <c r="E81" s="282">
        <v>0</v>
      </c>
      <c r="F81" s="282">
        <v>86935</v>
      </c>
      <c r="G81" s="282">
        <v>106935</v>
      </c>
      <c r="H81" s="302" t="e">
        <f>G81/D81*100</f>
        <v>#DIV/0!</v>
      </c>
      <c r="I81" s="302">
        <f>G81/F81*100</f>
        <v>123.00569390924254</v>
      </c>
      <c r="K81" s="304"/>
    </row>
    <row r="82" spans="1:11" s="303" customFormat="1" ht="39.75" customHeight="1">
      <c r="A82" s="9">
        <v>63</v>
      </c>
      <c r="B82" s="305" t="s">
        <v>616</v>
      </c>
      <c r="C82" s="306" t="s">
        <v>640</v>
      </c>
      <c r="D82" s="282">
        <v>0</v>
      </c>
      <c r="E82" s="282">
        <v>0</v>
      </c>
      <c r="F82" s="282">
        <v>15562</v>
      </c>
      <c r="G82" s="282">
        <v>33562</v>
      </c>
      <c r="H82" s="302" t="e">
        <f>G82/D82*100</f>
        <v>#DIV/0!</v>
      </c>
      <c r="I82" s="302">
        <f>G82/F82*100</f>
        <v>215.6663667909009</v>
      </c>
      <c r="K82" s="304"/>
    </row>
    <row r="83" spans="1:11" s="84" customFormat="1" ht="39.75" customHeight="1">
      <c r="A83" s="9">
        <v>64</v>
      </c>
      <c r="B83" s="83" t="s">
        <v>616</v>
      </c>
      <c r="C83" s="73" t="s">
        <v>641</v>
      </c>
      <c r="D83" s="223">
        <v>0</v>
      </c>
      <c r="E83" s="223">
        <v>0</v>
      </c>
      <c r="F83" s="223">
        <v>15000</v>
      </c>
      <c r="G83" s="223">
        <v>15000</v>
      </c>
      <c r="H83" s="86" t="e">
        <f>G83/D83*100</f>
        <v>#DIV/0!</v>
      </c>
      <c r="I83" s="86">
        <f>G83/F83*100</f>
        <v>100</v>
      </c>
      <c r="K83" s="283"/>
    </row>
    <row r="84" spans="1:11" s="84" customFormat="1" ht="25.5" customHeight="1">
      <c r="A84" s="9">
        <v>65</v>
      </c>
      <c r="B84" s="204" t="s">
        <v>487</v>
      </c>
      <c r="C84" s="205" t="s">
        <v>594</v>
      </c>
      <c r="D84" s="223">
        <v>5000</v>
      </c>
      <c r="E84" s="223">
        <v>1771</v>
      </c>
      <c r="F84" s="223">
        <v>3500</v>
      </c>
      <c r="G84" s="223">
        <v>3500</v>
      </c>
      <c r="H84" s="54">
        <f t="shared" si="8"/>
        <v>70</v>
      </c>
      <c r="I84" s="54">
        <f t="shared" si="9"/>
        <v>100</v>
      </c>
      <c r="K84" s="283"/>
    </row>
    <row r="85" spans="1:9" s="84" customFormat="1" ht="25.5" customHeight="1">
      <c r="A85" s="9">
        <v>66</v>
      </c>
      <c r="B85" s="204" t="s">
        <v>486</v>
      </c>
      <c r="C85" s="205" t="s">
        <v>488</v>
      </c>
      <c r="D85" s="223">
        <v>0</v>
      </c>
      <c r="E85" s="223">
        <v>0</v>
      </c>
      <c r="F85" s="223">
        <v>45000</v>
      </c>
      <c r="G85" s="223">
        <v>20000</v>
      </c>
      <c r="H85" s="54" t="e">
        <f t="shared" si="8"/>
        <v>#DIV/0!</v>
      </c>
      <c r="I85" s="54">
        <f t="shared" si="9"/>
        <v>44.44444444444444</v>
      </c>
    </row>
    <row r="86" spans="1:9" s="303" customFormat="1" ht="25.5" customHeight="1">
      <c r="A86" s="9">
        <v>67</v>
      </c>
      <c r="B86" s="305" t="s">
        <v>645</v>
      </c>
      <c r="C86" s="306" t="s">
        <v>644</v>
      </c>
      <c r="D86" s="282">
        <v>0</v>
      </c>
      <c r="E86" s="282">
        <v>13869</v>
      </c>
      <c r="F86" s="282">
        <v>13869</v>
      </c>
      <c r="G86" s="282">
        <v>0</v>
      </c>
      <c r="H86" s="302" t="e">
        <f>G86/D86*100</f>
        <v>#DIV/0!</v>
      </c>
      <c r="I86" s="302">
        <f>G86/F86*100</f>
        <v>0</v>
      </c>
    </row>
    <row r="87" spans="1:11" s="84" customFormat="1" ht="25.5" customHeight="1">
      <c r="A87" s="9">
        <v>68</v>
      </c>
      <c r="B87" s="204" t="s">
        <v>653</v>
      </c>
      <c r="C87" s="205" t="s">
        <v>654</v>
      </c>
      <c r="D87" s="223">
        <v>0</v>
      </c>
      <c r="E87" s="223">
        <v>0</v>
      </c>
      <c r="F87" s="223">
        <v>0</v>
      </c>
      <c r="G87" s="223">
        <v>120000</v>
      </c>
      <c r="H87" s="54" t="e">
        <f>G87/D87*100</f>
        <v>#DIV/0!</v>
      </c>
      <c r="I87" s="54" t="e">
        <f>G87/F87*100</f>
        <v>#DIV/0!</v>
      </c>
      <c r="K87" s="283"/>
    </row>
    <row r="88" spans="1:11" s="84" customFormat="1" ht="25.5" customHeight="1">
      <c r="A88" s="9">
        <v>69</v>
      </c>
      <c r="B88" s="204" t="s">
        <v>642</v>
      </c>
      <c r="C88" s="205" t="s">
        <v>739</v>
      </c>
      <c r="D88" s="223">
        <v>0</v>
      </c>
      <c r="E88" s="223">
        <v>0</v>
      </c>
      <c r="F88" s="223">
        <v>0</v>
      </c>
      <c r="G88" s="223">
        <v>100000</v>
      </c>
      <c r="H88" s="54" t="e">
        <f>G88/D88*100</f>
        <v>#DIV/0!</v>
      </c>
      <c r="I88" s="54" t="e">
        <f>G88/F88*100</f>
        <v>#DIV/0!</v>
      </c>
      <c r="K88" s="283"/>
    </row>
    <row r="89" spans="1:11" s="84" customFormat="1" ht="25.5" customHeight="1">
      <c r="A89" s="9">
        <v>70</v>
      </c>
      <c r="B89" s="204" t="s">
        <v>642</v>
      </c>
      <c r="C89" s="205" t="s">
        <v>643</v>
      </c>
      <c r="D89" s="223">
        <v>0</v>
      </c>
      <c r="E89" s="223">
        <v>0</v>
      </c>
      <c r="F89" s="223">
        <v>8500</v>
      </c>
      <c r="G89" s="223">
        <v>0</v>
      </c>
      <c r="H89" s="54" t="e">
        <f t="shared" si="8"/>
        <v>#DIV/0!</v>
      </c>
      <c r="I89" s="54">
        <f t="shared" si="9"/>
        <v>0</v>
      </c>
      <c r="K89" s="283"/>
    </row>
    <row r="90" spans="1:9" s="84" customFormat="1" ht="25.5" customHeight="1">
      <c r="A90" s="9"/>
      <c r="B90" s="83"/>
      <c r="C90" s="73"/>
      <c r="D90" s="223"/>
      <c r="E90" s="223"/>
      <c r="F90" s="223"/>
      <c r="G90" s="223"/>
      <c r="H90" s="54"/>
      <c r="I90" s="54"/>
    </row>
    <row r="91" spans="1:9" s="5" customFormat="1" ht="25.5" customHeight="1">
      <c r="A91" s="9">
        <v>71</v>
      </c>
      <c r="B91" s="132" t="s">
        <v>464</v>
      </c>
      <c r="C91" s="39" t="s">
        <v>465</v>
      </c>
      <c r="D91" s="211">
        <f>D92</f>
        <v>0</v>
      </c>
      <c r="E91" s="211">
        <f>E92</f>
        <v>0</v>
      </c>
      <c r="F91" s="211">
        <f>F92</f>
        <v>20000</v>
      </c>
      <c r="G91" s="211">
        <f>G92</f>
        <v>0</v>
      </c>
      <c r="H91" s="66" t="e">
        <f>G91/D91*100</f>
        <v>#DIV/0!</v>
      </c>
      <c r="I91" s="66">
        <f>G91/F91*100</f>
        <v>0</v>
      </c>
    </row>
    <row r="92" spans="1:9" s="84" customFormat="1" ht="25.5" customHeight="1">
      <c r="A92" s="9">
        <v>72</v>
      </c>
      <c r="B92" s="83" t="s">
        <v>475</v>
      </c>
      <c r="C92" s="73" t="s">
        <v>476</v>
      </c>
      <c r="D92" s="223">
        <v>0</v>
      </c>
      <c r="E92" s="223">
        <v>0</v>
      </c>
      <c r="F92" s="223">
        <v>20000</v>
      </c>
      <c r="G92" s="223">
        <v>0</v>
      </c>
      <c r="H92" s="54" t="e">
        <f>G92/D92*100</f>
        <v>#DIV/0!</v>
      </c>
      <c r="I92" s="54">
        <f>G92/F92*100</f>
        <v>0</v>
      </c>
    </row>
    <row r="93" spans="1:9" s="5" customFormat="1" ht="25.5" customHeight="1">
      <c r="A93" s="9"/>
      <c r="B93" s="132"/>
      <c r="C93" s="39"/>
      <c r="D93" s="224"/>
      <c r="E93" s="224"/>
      <c r="F93" s="224"/>
      <c r="G93" s="224"/>
      <c r="H93" s="66"/>
      <c r="I93" s="66"/>
    </row>
    <row r="94" spans="1:9" s="5" customFormat="1" ht="25.5" customHeight="1">
      <c r="A94" s="9">
        <v>73</v>
      </c>
      <c r="B94" s="132" t="s">
        <v>343</v>
      </c>
      <c r="C94" s="39" t="s">
        <v>781</v>
      </c>
      <c r="D94" s="224">
        <f>SUM(D95:D96)</f>
        <v>0</v>
      </c>
      <c r="E94" s="224">
        <f>SUM(E95:E96)</f>
        <v>0</v>
      </c>
      <c r="F94" s="224">
        <f>SUM(F95:F96)</f>
        <v>0</v>
      </c>
      <c r="G94" s="224">
        <f>SUM(G95:G96)</f>
        <v>0</v>
      </c>
      <c r="H94" s="66" t="e">
        <f>G94/D94*100</f>
        <v>#DIV/0!</v>
      </c>
      <c r="I94" s="66" t="e">
        <f>G94/F94*100</f>
        <v>#DIV/0!</v>
      </c>
    </row>
    <row r="95" spans="1:9" s="5" customFormat="1" ht="25.5" customHeight="1">
      <c r="A95" s="9">
        <v>74</v>
      </c>
      <c r="B95" s="53" t="s">
        <v>625</v>
      </c>
      <c r="C95" s="51" t="s">
        <v>624</v>
      </c>
      <c r="D95" s="213">
        <v>0</v>
      </c>
      <c r="E95" s="213">
        <v>0</v>
      </c>
      <c r="F95" s="213">
        <v>0</v>
      </c>
      <c r="G95" s="213">
        <v>0</v>
      </c>
      <c r="H95" s="54" t="e">
        <f>G95/D95*100</f>
        <v>#DIV/0!</v>
      </c>
      <c r="I95" s="54" t="e">
        <f>G95/F95*100</f>
        <v>#DIV/0!</v>
      </c>
    </row>
    <row r="96" spans="1:9" s="5" customFormat="1" ht="25.5" customHeight="1">
      <c r="A96" s="9">
        <v>75</v>
      </c>
      <c r="B96" s="53">
        <v>511373</v>
      </c>
      <c r="C96" s="51" t="s">
        <v>161</v>
      </c>
      <c r="D96" s="213">
        <v>0</v>
      </c>
      <c r="E96" s="213">
        <v>0</v>
      </c>
      <c r="F96" s="213">
        <v>0</v>
      </c>
      <c r="G96" s="213">
        <v>0</v>
      </c>
      <c r="H96" s="54" t="e">
        <f>G96/D96*100</f>
        <v>#DIV/0!</v>
      </c>
      <c r="I96" s="54" t="e">
        <f>G96/F96*100</f>
        <v>#DIV/0!</v>
      </c>
    </row>
    <row r="97" spans="1:9" s="5" customFormat="1" ht="25.5" customHeight="1">
      <c r="A97" s="9"/>
      <c r="B97" s="53"/>
      <c r="C97" s="51"/>
      <c r="D97" s="213"/>
      <c r="E97" s="213"/>
      <c r="F97" s="213"/>
      <c r="G97" s="213"/>
      <c r="H97" s="54"/>
      <c r="I97" s="54"/>
    </row>
    <row r="98" spans="1:11" s="5" customFormat="1" ht="25.5" customHeight="1">
      <c r="A98" s="9">
        <v>76</v>
      </c>
      <c r="B98" s="132" t="s">
        <v>344</v>
      </c>
      <c r="C98" s="39" t="s">
        <v>162</v>
      </c>
      <c r="D98" s="211">
        <f>D99</f>
        <v>20000</v>
      </c>
      <c r="E98" s="211">
        <f>E99</f>
        <v>8272</v>
      </c>
      <c r="F98" s="211">
        <f>F99</f>
        <v>30000</v>
      </c>
      <c r="G98" s="211">
        <f>G99</f>
        <v>0</v>
      </c>
      <c r="H98" s="66">
        <f>G98/D98*100</f>
        <v>0</v>
      </c>
      <c r="I98" s="66">
        <f>G98/F98*100</f>
        <v>0</v>
      </c>
      <c r="K98" s="207"/>
    </row>
    <row r="99" spans="1:9" s="5" customFormat="1" ht="25.5" customHeight="1">
      <c r="A99" s="9">
        <v>77</v>
      </c>
      <c r="B99" s="61" t="s">
        <v>477</v>
      </c>
      <c r="C99" s="51" t="s">
        <v>646</v>
      </c>
      <c r="D99" s="213">
        <v>20000</v>
      </c>
      <c r="E99" s="213">
        <v>8272</v>
      </c>
      <c r="F99" s="213">
        <v>30000</v>
      </c>
      <c r="G99" s="213">
        <v>0</v>
      </c>
      <c r="H99" s="47">
        <f>G99/D99*100</f>
        <v>0</v>
      </c>
      <c r="I99" s="47">
        <f>G99/F99*100</f>
        <v>0</v>
      </c>
    </row>
    <row r="100" spans="1:9" s="48" customFormat="1" ht="25.5" customHeight="1">
      <c r="A100" s="37"/>
      <c r="B100" s="143"/>
      <c r="C100" s="144"/>
      <c r="D100" s="225"/>
      <c r="E100" s="225"/>
      <c r="F100" s="225"/>
      <c r="G100" s="225"/>
      <c r="H100" s="145"/>
      <c r="I100" s="145"/>
    </row>
    <row r="101" spans="1:9" s="5" customFormat="1" ht="25.5" customHeight="1">
      <c r="A101" s="9">
        <v>78</v>
      </c>
      <c r="B101" s="132" t="s">
        <v>345</v>
      </c>
      <c r="C101" s="39" t="s">
        <v>164</v>
      </c>
      <c r="D101" s="224">
        <f>D102</f>
        <v>25000</v>
      </c>
      <c r="E101" s="224">
        <f>E102</f>
        <v>9544</v>
      </c>
      <c r="F101" s="224">
        <f>F102</f>
        <v>9544</v>
      </c>
      <c r="G101" s="224">
        <f>G102</f>
        <v>15000</v>
      </c>
      <c r="H101" s="66">
        <f>G101/D101*100</f>
        <v>60</v>
      </c>
      <c r="I101" s="66">
        <f>G101/F101*100</f>
        <v>157.16680637049456</v>
      </c>
    </row>
    <row r="102" spans="1:9" s="5" customFormat="1" ht="25.5" customHeight="1">
      <c r="A102" s="9">
        <v>79</v>
      </c>
      <c r="B102" s="53">
        <v>513113</v>
      </c>
      <c r="C102" s="45" t="s">
        <v>164</v>
      </c>
      <c r="D102" s="213">
        <v>25000</v>
      </c>
      <c r="E102" s="213">
        <v>9544</v>
      </c>
      <c r="F102" s="213">
        <v>9544</v>
      </c>
      <c r="G102" s="213">
        <v>15000</v>
      </c>
      <c r="H102" s="54">
        <f>G102/D102*100</f>
        <v>60</v>
      </c>
      <c r="I102" s="54">
        <f>G102/F102*100</f>
        <v>157.16680637049456</v>
      </c>
    </row>
    <row r="103" spans="1:9" s="5" customFormat="1" ht="25.5" customHeight="1">
      <c r="A103" s="9"/>
      <c r="B103" s="53"/>
      <c r="C103" s="45"/>
      <c r="D103" s="213"/>
      <c r="E103" s="213"/>
      <c r="F103" s="213"/>
      <c r="G103" s="213"/>
      <c r="H103" s="66"/>
      <c r="I103" s="54"/>
    </row>
    <row r="104" spans="1:11" s="5" customFormat="1" ht="25.5" customHeight="1">
      <c r="A104" s="9">
        <v>80</v>
      </c>
      <c r="B104" s="132"/>
      <c r="C104" s="39" t="s">
        <v>780</v>
      </c>
      <c r="D104" s="210">
        <f>D7+D76</f>
        <v>2297883</v>
      </c>
      <c r="E104" s="210">
        <f>E7+E76</f>
        <v>998913</v>
      </c>
      <c r="F104" s="210">
        <f>F7+F76</f>
        <v>3046534</v>
      </c>
      <c r="G104" s="210">
        <f>G7+G76</f>
        <v>2308134</v>
      </c>
      <c r="H104" s="66">
        <f>G104/D104*100</f>
        <v>100.44610626389594</v>
      </c>
      <c r="I104" s="66">
        <f>G104/F104*100</f>
        <v>75.76262073556376</v>
      </c>
      <c r="K104" s="207"/>
    </row>
    <row r="105" spans="1:9" s="5" customFormat="1" ht="12.75">
      <c r="A105" s="136"/>
      <c r="B105" s="137"/>
      <c r="C105" s="48"/>
      <c r="D105" s="207"/>
      <c r="E105" s="207"/>
      <c r="F105" s="207"/>
      <c r="G105" s="207"/>
      <c r="H105" s="127"/>
      <c r="I105" s="127"/>
    </row>
    <row r="107" ht="12.75">
      <c r="C107" s="124"/>
    </row>
    <row r="109" ht="12.75">
      <c r="C109" s="124"/>
    </row>
    <row r="111" ht="12.75">
      <c r="C111" s="124"/>
    </row>
  </sheetData>
  <sheetProtection/>
  <mergeCells count="11">
    <mergeCell ref="A1:F1"/>
    <mergeCell ref="A2:C2"/>
    <mergeCell ref="A3:A5"/>
    <mergeCell ref="B3:B5"/>
    <mergeCell ref="C3:C5"/>
    <mergeCell ref="D3:D5"/>
    <mergeCell ref="E3:E5"/>
    <mergeCell ref="F3:F5"/>
    <mergeCell ref="G3:G5"/>
    <mergeCell ref="H4:H5"/>
    <mergeCell ref="I4:I5"/>
  </mergeCells>
  <printOptions/>
  <pageMargins left="0.3937007874015748" right="0" top="0.3937007874015748" bottom="0.2755905511811024" header="0.5118110236220472" footer="0.5118110236220472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O73"/>
  <sheetViews>
    <sheetView zoomScalePageLayoutView="0" workbookViewId="0" topLeftCell="A1">
      <selection activeCell="G3" sqref="G3:G5"/>
    </sheetView>
  </sheetViews>
  <sheetFormatPr defaultColWidth="9.140625" defaultRowHeight="12.75"/>
  <cols>
    <col min="1" max="1" width="4.57421875" style="125" customWidth="1"/>
    <col min="2" max="2" width="6.8515625" style="1" customWidth="1"/>
    <col min="3" max="3" width="46.8515625" style="59" customWidth="1"/>
    <col min="4" max="4" width="9.140625" style="226" customWidth="1"/>
    <col min="5" max="5" width="9.7109375" style="226" customWidth="1"/>
    <col min="6" max="6" width="9.140625" style="226" customWidth="1"/>
    <col min="7" max="7" width="9.421875" style="226" customWidth="1"/>
    <col min="8" max="9" width="6.28125" style="11" customWidth="1"/>
    <col min="10" max="10" width="9.28125" style="2" customWidth="1"/>
    <col min="11" max="11" width="12.421875" style="307" customWidth="1"/>
    <col min="12" max="14" width="10.140625" style="2" customWidth="1"/>
  </cols>
  <sheetData>
    <row r="1" spans="1:11" s="5" customFormat="1" ht="16.5" customHeight="1">
      <c r="A1" s="343" t="s">
        <v>346</v>
      </c>
      <c r="B1" s="343"/>
      <c r="C1" s="343"/>
      <c r="D1" s="343"/>
      <c r="E1" s="227"/>
      <c r="F1" s="206"/>
      <c r="G1" s="206"/>
      <c r="H1" s="129"/>
      <c r="I1" s="129"/>
      <c r="K1" s="102"/>
    </row>
    <row r="2" spans="1:11" s="5" customFormat="1" ht="16.5" customHeight="1">
      <c r="A2" s="343" t="s">
        <v>347</v>
      </c>
      <c r="B2" s="343"/>
      <c r="C2" s="343"/>
      <c r="D2" s="207"/>
      <c r="E2" s="207"/>
      <c r="F2" s="207"/>
      <c r="G2" s="207"/>
      <c r="H2" s="129"/>
      <c r="I2" s="129"/>
      <c r="K2" s="102"/>
    </row>
    <row r="3" spans="1:9" ht="13.5" customHeight="1">
      <c r="A3" s="336" t="s">
        <v>225</v>
      </c>
      <c r="B3" s="348" t="s">
        <v>2</v>
      </c>
      <c r="C3" s="347" t="s">
        <v>3</v>
      </c>
      <c r="D3" s="345" t="s">
        <v>617</v>
      </c>
      <c r="E3" s="345" t="s">
        <v>618</v>
      </c>
      <c r="F3" s="338" t="s">
        <v>619</v>
      </c>
      <c r="G3" s="338" t="s">
        <v>803</v>
      </c>
      <c r="H3" s="138" t="s">
        <v>4</v>
      </c>
      <c r="I3" s="138" t="s">
        <v>4</v>
      </c>
    </row>
    <row r="4" spans="1:9" ht="13.5" customHeight="1">
      <c r="A4" s="336"/>
      <c r="B4" s="348"/>
      <c r="C4" s="347"/>
      <c r="D4" s="345"/>
      <c r="E4" s="345"/>
      <c r="F4" s="338"/>
      <c r="G4" s="338"/>
      <c r="H4" s="346" t="s">
        <v>489</v>
      </c>
      <c r="I4" s="346" t="s">
        <v>485</v>
      </c>
    </row>
    <row r="5" spans="1:9" ht="13.5" customHeight="1">
      <c r="A5" s="336"/>
      <c r="B5" s="348"/>
      <c r="C5" s="347"/>
      <c r="D5" s="345"/>
      <c r="E5" s="345"/>
      <c r="F5" s="338"/>
      <c r="G5" s="338"/>
      <c r="H5" s="346"/>
      <c r="I5" s="346"/>
    </row>
    <row r="6" spans="1:9" ht="21" customHeight="1">
      <c r="A6" s="18"/>
      <c r="B6" s="147">
        <v>1</v>
      </c>
      <c r="C6" s="37">
        <v>2</v>
      </c>
      <c r="D6" s="209">
        <v>4</v>
      </c>
      <c r="E6" s="209">
        <v>5</v>
      </c>
      <c r="F6" s="209">
        <v>6</v>
      </c>
      <c r="G6" s="228">
        <v>7</v>
      </c>
      <c r="H6" s="9">
        <v>8</v>
      </c>
      <c r="I6" s="9">
        <v>9</v>
      </c>
    </row>
    <row r="7" spans="1:11" s="5" customFormat="1" ht="24" customHeight="1">
      <c r="A7" s="130">
        <v>1</v>
      </c>
      <c r="B7" s="131" t="s">
        <v>227</v>
      </c>
      <c r="C7" s="35" t="s">
        <v>709</v>
      </c>
      <c r="D7" s="210">
        <f>D9+D29+D57</f>
        <v>540791</v>
      </c>
      <c r="E7" s="210">
        <f>E9+E29+E57</f>
        <v>392658</v>
      </c>
      <c r="F7" s="210">
        <f>F9+F29+F57</f>
        <v>530304</v>
      </c>
      <c r="G7" s="210">
        <f>G9+G29+G57</f>
        <v>631334</v>
      </c>
      <c r="H7" s="66">
        <f>G7/D7*100</f>
        <v>116.74269727121937</v>
      </c>
      <c r="I7" s="66">
        <f>G7/F7*100</f>
        <v>119.05133659184166</v>
      </c>
      <c r="K7" s="102"/>
    </row>
    <row r="8" spans="1:11" s="5" customFormat="1" ht="23.25" customHeight="1">
      <c r="A8" s="130"/>
      <c r="B8" s="131"/>
      <c r="C8" s="35"/>
      <c r="D8" s="210"/>
      <c r="E8" s="210"/>
      <c r="F8" s="210"/>
      <c r="G8" s="210"/>
      <c r="H8" s="66"/>
      <c r="I8" s="66"/>
      <c r="K8" s="102"/>
    </row>
    <row r="9" spans="1:11" s="5" customFormat="1" ht="24" customHeight="1">
      <c r="A9" s="130">
        <v>2</v>
      </c>
      <c r="B9" s="6">
        <v>411000</v>
      </c>
      <c r="C9" s="39" t="s">
        <v>608</v>
      </c>
      <c r="D9" s="211">
        <f>D10+D15+D21+D24</f>
        <v>26100</v>
      </c>
      <c r="E9" s="211">
        <f>E10+E15+E21+E24</f>
        <v>108</v>
      </c>
      <c r="F9" s="211">
        <f>F10+F15+F21+F24</f>
        <v>108</v>
      </c>
      <c r="G9" s="211">
        <f>G10+G15+G21+G24</f>
        <v>93443</v>
      </c>
      <c r="H9" s="66">
        <f>G9/D9*100</f>
        <v>358.0191570881226</v>
      </c>
      <c r="I9" s="66">
        <f>G9/F9*100</f>
        <v>86521.29629629629</v>
      </c>
      <c r="K9" s="102"/>
    </row>
    <row r="10" spans="1:11" s="5" customFormat="1" ht="24" customHeight="1">
      <c r="A10" s="9">
        <v>3</v>
      </c>
      <c r="B10" s="6">
        <v>411100</v>
      </c>
      <c r="C10" s="39" t="s">
        <v>551</v>
      </c>
      <c r="D10" s="211">
        <f>SUM(D11:D13)</f>
        <v>23423</v>
      </c>
      <c r="E10" s="211">
        <f>SUM(E11:E13)</f>
        <v>0</v>
      </c>
      <c r="F10" s="211">
        <f>SUM(F11:F13)</f>
        <v>0</v>
      </c>
      <c r="G10" s="211">
        <f>SUM(G11:G13)</f>
        <v>74454</v>
      </c>
      <c r="H10" s="66">
        <f>G10/D10*100</f>
        <v>317.86705375058705</v>
      </c>
      <c r="I10" s="66" t="e">
        <f>G10/F10*100</f>
        <v>#DIV/0!</v>
      </c>
      <c r="K10" s="102"/>
    </row>
    <row r="11" spans="1:13" s="5" customFormat="1" ht="24" customHeight="1">
      <c r="A11" s="9">
        <v>4</v>
      </c>
      <c r="B11" s="9">
        <v>411111</v>
      </c>
      <c r="C11" s="45" t="s">
        <v>45</v>
      </c>
      <c r="D11" s="213">
        <v>14364</v>
      </c>
      <c r="E11" s="213">
        <v>0</v>
      </c>
      <c r="F11" s="212">
        <v>0</v>
      </c>
      <c r="G11" s="213">
        <v>45896</v>
      </c>
      <c r="H11" s="54">
        <f>G11/D11*100</f>
        <v>319.5210247841827</v>
      </c>
      <c r="I11" s="54" t="e">
        <f>G11/F11*100</f>
        <v>#DIV/0!</v>
      </c>
      <c r="K11" s="102"/>
      <c r="M11" s="100"/>
    </row>
    <row r="12" spans="1:13" s="5" customFormat="1" ht="24" customHeight="1">
      <c r="A12" s="9">
        <v>5</v>
      </c>
      <c r="B12" s="9">
        <v>411191</v>
      </c>
      <c r="C12" s="45" t="s">
        <v>330</v>
      </c>
      <c r="D12" s="213">
        <v>1329</v>
      </c>
      <c r="E12" s="213">
        <v>0</v>
      </c>
      <c r="F12" s="212">
        <v>0</v>
      </c>
      <c r="G12" s="213">
        <v>3988</v>
      </c>
      <c r="H12" s="54">
        <f>G12/D12*100</f>
        <v>300.0752445447705</v>
      </c>
      <c r="I12" s="54" t="e">
        <f>G12/F12*100</f>
        <v>#DIV/0!</v>
      </c>
      <c r="K12" s="102"/>
      <c r="M12" s="100"/>
    </row>
    <row r="13" spans="1:13" s="5" customFormat="1" ht="24" customHeight="1">
      <c r="A13" s="9">
        <v>6</v>
      </c>
      <c r="B13" s="9">
        <v>411192</v>
      </c>
      <c r="C13" s="45" t="s">
        <v>48</v>
      </c>
      <c r="D13" s="213">
        <v>7730</v>
      </c>
      <c r="E13" s="213">
        <v>0</v>
      </c>
      <c r="F13" s="212">
        <v>0</v>
      </c>
      <c r="G13" s="213">
        <v>24570</v>
      </c>
      <c r="H13" s="54">
        <f>G13/D13*100</f>
        <v>317.8525226390686</v>
      </c>
      <c r="I13" s="54" t="e">
        <f>G13/F13*100</f>
        <v>#DIV/0!</v>
      </c>
      <c r="K13" s="102"/>
      <c r="M13" s="100"/>
    </row>
    <row r="14" spans="1:15" s="5" customFormat="1" ht="24" customHeight="1">
      <c r="A14" s="9"/>
      <c r="B14" s="9"/>
      <c r="C14" s="45"/>
      <c r="D14" s="213"/>
      <c r="E14" s="213"/>
      <c r="F14" s="213"/>
      <c r="G14" s="213"/>
      <c r="H14" s="66"/>
      <c r="I14" s="54"/>
      <c r="K14" s="102"/>
      <c r="N14" s="100"/>
      <c r="O14" s="100"/>
    </row>
    <row r="15" spans="1:11" s="5" customFormat="1" ht="24" customHeight="1">
      <c r="A15" s="9">
        <v>7</v>
      </c>
      <c r="B15" s="6">
        <v>411200</v>
      </c>
      <c r="C15" s="39" t="s">
        <v>550</v>
      </c>
      <c r="D15" s="211">
        <f>SUM(D16:D19)</f>
        <v>2545</v>
      </c>
      <c r="E15" s="211">
        <f>SUM(E16:E19)</f>
        <v>108</v>
      </c>
      <c r="F15" s="211">
        <f>SUM(F16:F19)</f>
        <v>108</v>
      </c>
      <c r="G15" s="211">
        <f>SUM(G16:G19)</f>
        <v>11360</v>
      </c>
      <c r="H15" s="66">
        <f>G15/D15*100</f>
        <v>446.36542239685656</v>
      </c>
      <c r="I15" s="66">
        <f>G15/F15*100</f>
        <v>10518.518518518518</v>
      </c>
      <c r="K15" s="102"/>
    </row>
    <row r="16" spans="1:11" s="5" customFormat="1" ht="24" customHeight="1">
      <c r="A16" s="9">
        <v>8</v>
      </c>
      <c r="B16" s="9">
        <v>411211</v>
      </c>
      <c r="C16" s="51" t="s">
        <v>49</v>
      </c>
      <c r="D16" s="213">
        <v>2145</v>
      </c>
      <c r="E16" s="213">
        <v>0</v>
      </c>
      <c r="F16" s="213">
        <v>0</v>
      </c>
      <c r="G16" s="213">
        <v>2310</v>
      </c>
      <c r="H16" s="54">
        <f>G16/D16*100</f>
        <v>107.6923076923077</v>
      </c>
      <c r="I16" s="54" t="e">
        <f>G16/F16*100</f>
        <v>#DIV/0!</v>
      </c>
      <c r="K16" s="102"/>
    </row>
    <row r="17" spans="1:11" s="5" customFormat="1" ht="24" customHeight="1">
      <c r="A17" s="9">
        <v>9</v>
      </c>
      <c r="B17" s="9">
        <v>411221</v>
      </c>
      <c r="C17" s="45" t="s">
        <v>50</v>
      </c>
      <c r="D17" s="213">
        <v>0</v>
      </c>
      <c r="E17" s="213">
        <v>0</v>
      </c>
      <c r="F17" s="212">
        <v>0</v>
      </c>
      <c r="G17" s="213">
        <v>6550</v>
      </c>
      <c r="H17" s="54" t="e">
        <f>G17/D17*100</f>
        <v>#DIV/0!</v>
      </c>
      <c r="I17" s="54" t="e">
        <f>G17/F17*100</f>
        <v>#DIV/0!</v>
      </c>
      <c r="K17" s="102"/>
    </row>
    <row r="18" spans="1:11" s="5" customFormat="1" ht="24" customHeight="1">
      <c r="A18" s="9">
        <v>10</v>
      </c>
      <c r="B18" s="9">
        <v>411222</v>
      </c>
      <c r="C18" s="45" t="s">
        <v>51</v>
      </c>
      <c r="D18" s="213">
        <v>200</v>
      </c>
      <c r="E18" s="213">
        <v>0</v>
      </c>
      <c r="F18" s="212">
        <v>0</v>
      </c>
      <c r="G18" s="212">
        <v>2000</v>
      </c>
      <c r="H18" s="54">
        <f>G18/D18*100</f>
        <v>1000</v>
      </c>
      <c r="I18" s="54" t="e">
        <f>G18/F18*100</f>
        <v>#DIV/0!</v>
      </c>
      <c r="K18" s="102"/>
    </row>
    <row r="19" spans="1:9" ht="24" customHeight="1">
      <c r="A19" s="9">
        <v>11</v>
      </c>
      <c r="B19" s="9">
        <v>411260</v>
      </c>
      <c r="C19" s="51" t="s">
        <v>519</v>
      </c>
      <c r="D19" s="213">
        <v>200</v>
      </c>
      <c r="E19" s="213">
        <v>108</v>
      </c>
      <c r="F19" s="213">
        <v>108</v>
      </c>
      <c r="G19" s="214">
        <v>500</v>
      </c>
      <c r="H19" s="54">
        <f>G19/D19*100</f>
        <v>250</v>
      </c>
      <c r="I19" s="54">
        <f>G19/F19*100</f>
        <v>462.962962962963</v>
      </c>
    </row>
    <row r="20" spans="1:11" s="5" customFormat="1" ht="24" customHeight="1">
      <c r="A20" s="9"/>
      <c r="B20" s="9"/>
      <c r="C20" s="45"/>
      <c r="D20" s="213"/>
      <c r="E20" s="213"/>
      <c r="F20" s="213"/>
      <c r="G20" s="213"/>
      <c r="H20" s="66"/>
      <c r="I20" s="54"/>
      <c r="K20" s="102"/>
    </row>
    <row r="21" spans="1:11" s="5" customFormat="1" ht="24" customHeight="1">
      <c r="A21" s="9">
        <v>12</v>
      </c>
      <c r="B21" s="6">
        <v>411290</v>
      </c>
      <c r="C21" s="39" t="s">
        <v>54</v>
      </c>
      <c r="D21" s="211">
        <f>D22</f>
        <v>132</v>
      </c>
      <c r="E21" s="211">
        <f>E22</f>
        <v>0</v>
      </c>
      <c r="F21" s="211">
        <f>F22</f>
        <v>0</v>
      </c>
      <c r="G21" s="211">
        <f>G22</f>
        <v>5629</v>
      </c>
      <c r="H21" s="66">
        <f>G21/D21*100</f>
        <v>4264.393939393939</v>
      </c>
      <c r="I21" s="66" t="e">
        <f>G21/F21*100</f>
        <v>#DIV/0!</v>
      </c>
      <c r="K21" s="102"/>
    </row>
    <row r="22" spans="1:11" s="5" customFormat="1" ht="24" customHeight="1">
      <c r="A22" s="9">
        <v>13</v>
      </c>
      <c r="B22" s="9">
        <v>411290</v>
      </c>
      <c r="C22" s="60" t="s">
        <v>54</v>
      </c>
      <c r="D22" s="213">
        <v>132</v>
      </c>
      <c r="E22" s="213">
        <v>0</v>
      </c>
      <c r="F22" s="212">
        <v>0</v>
      </c>
      <c r="G22" s="213">
        <v>5629</v>
      </c>
      <c r="H22" s="54">
        <f>G22/D22*100</f>
        <v>4264.393939393939</v>
      </c>
      <c r="I22" s="54" t="e">
        <f>G22/F22*100</f>
        <v>#DIV/0!</v>
      </c>
      <c r="K22" s="102"/>
    </row>
    <row r="23" spans="1:11" s="5" customFormat="1" ht="24" customHeight="1">
      <c r="A23" s="9"/>
      <c r="B23" s="9"/>
      <c r="C23" s="60"/>
      <c r="D23" s="213"/>
      <c r="E23" s="213"/>
      <c r="F23" s="212"/>
      <c r="G23" s="213"/>
      <c r="H23" s="54"/>
      <c r="I23" s="54"/>
      <c r="K23" s="102"/>
    </row>
    <row r="24" spans="1:9" s="5" customFormat="1" ht="24" customHeight="1">
      <c r="A24" s="9">
        <v>14</v>
      </c>
      <c r="B24" s="132" t="s">
        <v>493</v>
      </c>
      <c r="C24" s="39" t="s">
        <v>607</v>
      </c>
      <c r="D24" s="211">
        <f>SUM(D25:D27)</f>
        <v>0</v>
      </c>
      <c r="E24" s="211">
        <f>SUM(E25:E27)</f>
        <v>0</v>
      </c>
      <c r="F24" s="211">
        <f>SUM(F25:F27)</f>
        <v>0</v>
      </c>
      <c r="G24" s="211">
        <f>SUM(G25:G27)</f>
        <v>2000</v>
      </c>
      <c r="H24" s="66" t="e">
        <f>G24/D24*100</f>
        <v>#DIV/0!</v>
      </c>
      <c r="I24" s="66" t="e">
        <f>G24/F24*100</f>
        <v>#DIV/0!</v>
      </c>
    </row>
    <row r="25" spans="1:9" s="5" customFormat="1" ht="24" customHeight="1">
      <c r="A25" s="9">
        <v>15</v>
      </c>
      <c r="B25" s="53" t="s">
        <v>494</v>
      </c>
      <c r="C25" s="51" t="s">
        <v>495</v>
      </c>
      <c r="D25" s="213">
        <v>0</v>
      </c>
      <c r="E25" s="213">
        <v>0</v>
      </c>
      <c r="F25" s="212">
        <v>0</v>
      </c>
      <c r="G25" s="213">
        <v>1206</v>
      </c>
      <c r="H25" s="54" t="e">
        <f>G25/D25*100</f>
        <v>#DIV/0!</v>
      </c>
      <c r="I25" s="54" t="e">
        <f>G25/F25*100</f>
        <v>#DIV/0!</v>
      </c>
    </row>
    <row r="26" spans="1:9" s="5" customFormat="1" ht="24" customHeight="1">
      <c r="A26" s="9">
        <v>16</v>
      </c>
      <c r="B26" s="53" t="s">
        <v>496</v>
      </c>
      <c r="C26" s="51" t="s">
        <v>497</v>
      </c>
      <c r="D26" s="213">
        <v>0</v>
      </c>
      <c r="E26" s="213">
        <v>0</v>
      </c>
      <c r="F26" s="212">
        <v>0</v>
      </c>
      <c r="G26" s="213">
        <v>134</v>
      </c>
      <c r="H26" s="54" t="e">
        <f>G26/D26*100</f>
        <v>#DIV/0!</v>
      </c>
      <c r="I26" s="54" t="e">
        <f>G26/F26*100</f>
        <v>#DIV/0!</v>
      </c>
    </row>
    <row r="27" spans="1:9" s="5" customFormat="1" ht="24" customHeight="1">
      <c r="A27" s="9">
        <v>17</v>
      </c>
      <c r="B27" s="53" t="s">
        <v>498</v>
      </c>
      <c r="C27" s="51" t="s">
        <v>499</v>
      </c>
      <c r="D27" s="213">
        <v>0</v>
      </c>
      <c r="E27" s="213">
        <v>0</v>
      </c>
      <c r="F27" s="212">
        <v>0</v>
      </c>
      <c r="G27" s="213">
        <v>660</v>
      </c>
      <c r="H27" s="54" t="e">
        <f>G27/D27*100</f>
        <v>#DIV/0!</v>
      </c>
      <c r="I27" s="54" t="e">
        <f>G27/F27*100</f>
        <v>#DIV/0!</v>
      </c>
    </row>
    <row r="28" spans="1:11" s="5" customFormat="1" ht="24" customHeight="1">
      <c r="A28" s="9"/>
      <c r="B28" s="9"/>
      <c r="C28" s="60"/>
      <c r="D28" s="213"/>
      <c r="E28" s="213"/>
      <c r="F28" s="212"/>
      <c r="G28" s="213"/>
      <c r="H28" s="54"/>
      <c r="I28" s="54"/>
      <c r="K28" s="102"/>
    </row>
    <row r="29" spans="1:12" s="26" customFormat="1" ht="25.5" customHeight="1">
      <c r="A29" s="9">
        <v>18</v>
      </c>
      <c r="B29" s="6">
        <v>412000</v>
      </c>
      <c r="C29" s="39" t="s">
        <v>708</v>
      </c>
      <c r="D29" s="211">
        <f>D31+D43+D47+D50+D53</f>
        <v>15691</v>
      </c>
      <c r="E29" s="211">
        <f>E31+E43+E47+E50+E53</f>
        <v>3251</v>
      </c>
      <c r="F29" s="211">
        <f>F31+F43+F47+F50+F53</f>
        <v>5196</v>
      </c>
      <c r="G29" s="211">
        <f>G31+G43+G47+G50+G53</f>
        <v>15891</v>
      </c>
      <c r="H29" s="66">
        <f>G29/D29*100</f>
        <v>101.2746160219234</v>
      </c>
      <c r="I29" s="66">
        <f>G29/F29*100</f>
        <v>305.8314087759815</v>
      </c>
      <c r="K29" s="308"/>
      <c r="L29" s="148"/>
    </row>
    <row r="30" spans="1:11" s="26" customFormat="1" ht="24" customHeight="1">
      <c r="A30" s="9"/>
      <c r="B30" s="6"/>
      <c r="C30" s="39"/>
      <c r="D30" s="211"/>
      <c r="E30" s="211"/>
      <c r="F30" s="211"/>
      <c r="G30" s="211"/>
      <c r="H30" s="66"/>
      <c r="I30" s="66"/>
      <c r="K30" s="308"/>
    </row>
    <row r="31" spans="1:11" s="5" customFormat="1" ht="24" customHeight="1">
      <c r="A31" s="9">
        <v>19</v>
      </c>
      <c r="B31" s="6">
        <v>412200</v>
      </c>
      <c r="C31" s="39" t="s">
        <v>707</v>
      </c>
      <c r="D31" s="211">
        <f>D33+D35+D38</f>
        <v>4100</v>
      </c>
      <c r="E31" s="211">
        <f>E33+E35+E38</f>
        <v>228</v>
      </c>
      <c r="F31" s="211">
        <f>F33+F35+F38</f>
        <v>350</v>
      </c>
      <c r="G31" s="211">
        <f>G33+G35+G38</f>
        <v>4900</v>
      </c>
      <c r="H31" s="66">
        <f aca="true" t="shared" si="0" ref="H31:H41">G31/D31*100</f>
        <v>119.51219512195121</v>
      </c>
      <c r="I31" s="66">
        <f aca="true" t="shared" si="1" ref="I31:I41">G31/F31*100</f>
        <v>1400</v>
      </c>
      <c r="K31" s="102"/>
    </row>
    <row r="32" spans="1:11" s="5" customFormat="1" ht="24" customHeight="1">
      <c r="A32" s="9"/>
      <c r="B32" s="6"/>
      <c r="C32" s="39"/>
      <c r="D32" s="211"/>
      <c r="E32" s="211"/>
      <c r="F32" s="211"/>
      <c r="G32" s="211"/>
      <c r="H32" s="66"/>
      <c r="I32" s="66"/>
      <c r="K32" s="102"/>
    </row>
    <row r="33" spans="1:9" ht="24" customHeight="1">
      <c r="A33" s="9">
        <v>20</v>
      </c>
      <c r="B33" s="6">
        <v>412210</v>
      </c>
      <c r="C33" s="39" t="s">
        <v>348</v>
      </c>
      <c r="D33" s="211">
        <f>SUM(D34:D34)</f>
        <v>500</v>
      </c>
      <c r="E33" s="211">
        <f>SUM(E34:E34)</f>
        <v>228</v>
      </c>
      <c r="F33" s="211">
        <f>SUM(F34:F34)</f>
        <v>350</v>
      </c>
      <c r="G33" s="211">
        <f>SUM(G34:G34)</f>
        <v>1500</v>
      </c>
      <c r="H33" s="66">
        <f t="shared" si="0"/>
        <v>300</v>
      </c>
      <c r="I33" s="66">
        <f t="shared" si="1"/>
        <v>428.57142857142856</v>
      </c>
    </row>
    <row r="34" spans="1:9" ht="24" customHeight="1">
      <c r="A34" s="9">
        <v>21</v>
      </c>
      <c r="B34" s="9">
        <v>412211</v>
      </c>
      <c r="C34" s="51" t="s">
        <v>55</v>
      </c>
      <c r="D34" s="213">
        <v>500</v>
      </c>
      <c r="E34" s="213">
        <v>228</v>
      </c>
      <c r="F34" s="213">
        <v>350</v>
      </c>
      <c r="G34" s="213">
        <v>1500</v>
      </c>
      <c r="H34" s="54">
        <f t="shared" si="0"/>
        <v>300</v>
      </c>
      <c r="I34" s="54">
        <f t="shared" si="1"/>
        <v>428.57142857142856</v>
      </c>
    </row>
    <row r="35" spans="1:9" ht="24" customHeight="1">
      <c r="A35" s="9">
        <v>22</v>
      </c>
      <c r="B35" s="6">
        <v>412220</v>
      </c>
      <c r="C35" s="39" t="s">
        <v>706</v>
      </c>
      <c r="D35" s="211">
        <f>D36+D37</f>
        <v>1100</v>
      </c>
      <c r="E35" s="211">
        <f>E36+E37</f>
        <v>0</v>
      </c>
      <c r="F35" s="211">
        <f>F36+F37</f>
        <v>0</v>
      </c>
      <c r="G35" s="211">
        <f>G36+G37</f>
        <v>1100</v>
      </c>
      <c r="H35" s="66">
        <f t="shared" si="0"/>
        <v>100</v>
      </c>
      <c r="I35" s="66" t="e">
        <f t="shared" si="1"/>
        <v>#DIV/0!</v>
      </c>
    </row>
    <row r="36" spans="1:9" ht="24" customHeight="1">
      <c r="A36" s="9">
        <v>23</v>
      </c>
      <c r="B36" s="9">
        <v>412221</v>
      </c>
      <c r="C36" s="51" t="s">
        <v>57</v>
      </c>
      <c r="D36" s="213">
        <v>500</v>
      </c>
      <c r="E36" s="213">
        <v>0</v>
      </c>
      <c r="F36" s="213">
        <v>0</v>
      </c>
      <c r="G36" s="213">
        <v>500</v>
      </c>
      <c r="H36" s="54">
        <f t="shared" si="0"/>
        <v>100</v>
      </c>
      <c r="I36" s="54" t="e">
        <f t="shared" si="1"/>
        <v>#DIV/0!</v>
      </c>
    </row>
    <row r="37" spans="1:9" ht="24" customHeight="1">
      <c r="A37" s="9">
        <v>24</v>
      </c>
      <c r="B37" s="9">
        <v>412222</v>
      </c>
      <c r="C37" s="19" t="s">
        <v>58</v>
      </c>
      <c r="D37" s="229">
        <v>600</v>
      </c>
      <c r="E37" s="229">
        <v>0</v>
      </c>
      <c r="F37" s="229">
        <v>0</v>
      </c>
      <c r="G37" s="229">
        <v>600</v>
      </c>
      <c r="H37" s="58">
        <f t="shared" si="0"/>
        <v>100</v>
      </c>
      <c r="I37" s="58" t="e">
        <f t="shared" si="1"/>
        <v>#DIV/0!</v>
      </c>
    </row>
    <row r="38" spans="1:11" s="26" customFormat="1" ht="24" customHeight="1">
      <c r="A38" s="9">
        <v>25</v>
      </c>
      <c r="B38" s="6">
        <v>412230</v>
      </c>
      <c r="C38" s="39" t="s">
        <v>705</v>
      </c>
      <c r="D38" s="211">
        <f>SUM(D39:D41)</f>
        <v>2500</v>
      </c>
      <c r="E38" s="211">
        <f>SUM(E39:E41)</f>
        <v>0</v>
      </c>
      <c r="F38" s="211">
        <f>SUM(F39:F41)</f>
        <v>0</v>
      </c>
      <c r="G38" s="211">
        <f>SUM(G39:G41)</f>
        <v>2300</v>
      </c>
      <c r="H38" s="66">
        <f t="shared" si="0"/>
        <v>92</v>
      </c>
      <c r="I38" s="66" t="e">
        <f t="shared" si="1"/>
        <v>#DIV/0!</v>
      </c>
      <c r="K38" s="308"/>
    </row>
    <row r="39" spans="1:9" ht="24" customHeight="1">
      <c r="A39" s="9">
        <v>26</v>
      </c>
      <c r="B39" s="9">
        <v>412231</v>
      </c>
      <c r="C39" s="51" t="s">
        <v>59</v>
      </c>
      <c r="D39" s="213">
        <v>1200</v>
      </c>
      <c r="E39" s="213">
        <v>0</v>
      </c>
      <c r="F39" s="213">
        <v>0</v>
      </c>
      <c r="G39" s="213">
        <v>1000</v>
      </c>
      <c r="H39" s="54">
        <f t="shared" si="0"/>
        <v>83.33333333333334</v>
      </c>
      <c r="I39" s="54" t="e">
        <f t="shared" si="1"/>
        <v>#DIV/0!</v>
      </c>
    </row>
    <row r="40" spans="1:9" ht="24" customHeight="1">
      <c r="A40" s="9">
        <v>27</v>
      </c>
      <c r="B40" s="9">
        <v>412233</v>
      </c>
      <c r="C40" s="51" t="s">
        <v>60</v>
      </c>
      <c r="D40" s="213">
        <v>300</v>
      </c>
      <c r="E40" s="213">
        <v>0</v>
      </c>
      <c r="F40" s="213">
        <v>0</v>
      </c>
      <c r="G40" s="213">
        <v>300</v>
      </c>
      <c r="H40" s="54">
        <f t="shared" si="0"/>
        <v>100</v>
      </c>
      <c r="I40" s="54" t="e">
        <f t="shared" si="1"/>
        <v>#DIV/0!</v>
      </c>
    </row>
    <row r="41" spans="1:9" ht="24" customHeight="1">
      <c r="A41" s="9">
        <v>28</v>
      </c>
      <c r="B41" s="9">
        <v>412234</v>
      </c>
      <c r="C41" s="45" t="s">
        <v>61</v>
      </c>
      <c r="D41" s="213">
        <v>1000</v>
      </c>
      <c r="E41" s="213">
        <v>0</v>
      </c>
      <c r="F41" s="213">
        <v>0</v>
      </c>
      <c r="G41" s="213">
        <v>1000</v>
      </c>
      <c r="H41" s="54">
        <f t="shared" si="0"/>
        <v>100</v>
      </c>
      <c r="I41" s="54" t="e">
        <f t="shared" si="1"/>
        <v>#DIV/0!</v>
      </c>
    </row>
    <row r="42" spans="1:9" ht="24" customHeight="1">
      <c r="A42" s="9"/>
      <c r="B42" s="9"/>
      <c r="C42" s="45"/>
      <c r="D42" s="213"/>
      <c r="E42" s="213"/>
      <c r="F42" s="213"/>
      <c r="G42" s="213"/>
      <c r="H42" s="54"/>
      <c r="I42" s="54"/>
    </row>
    <row r="43" spans="1:9" ht="24" customHeight="1">
      <c r="A43" s="9">
        <v>29</v>
      </c>
      <c r="B43" s="6">
        <v>412300</v>
      </c>
      <c r="C43" s="39" t="s">
        <v>704</v>
      </c>
      <c r="D43" s="211">
        <f>D44+D45</f>
        <v>1500</v>
      </c>
      <c r="E43" s="211">
        <f>E44+E45</f>
        <v>0</v>
      </c>
      <c r="F43" s="211">
        <f>F44+F45</f>
        <v>0</v>
      </c>
      <c r="G43" s="211">
        <f>G44+G45</f>
        <v>1500</v>
      </c>
      <c r="H43" s="66">
        <f>G43/D43*100</f>
        <v>100</v>
      </c>
      <c r="I43" s="66" t="e">
        <f>G43/F43*100</f>
        <v>#DIV/0!</v>
      </c>
    </row>
    <row r="44" spans="1:9" ht="24" customHeight="1">
      <c r="A44" s="9">
        <v>30</v>
      </c>
      <c r="B44" s="9">
        <v>412311</v>
      </c>
      <c r="C44" s="51" t="s">
        <v>517</v>
      </c>
      <c r="D44" s="213">
        <v>500</v>
      </c>
      <c r="E44" s="213">
        <v>0</v>
      </c>
      <c r="F44" s="213">
        <v>0</v>
      </c>
      <c r="G44" s="214">
        <v>500</v>
      </c>
      <c r="H44" s="54">
        <f>G44/D44*100</f>
        <v>100</v>
      </c>
      <c r="I44" s="54" t="e">
        <f>G44/F44*100</f>
        <v>#DIV/0!</v>
      </c>
    </row>
    <row r="45" spans="1:9" ht="24" customHeight="1">
      <c r="A45" s="9">
        <v>31</v>
      </c>
      <c r="B45" s="9">
        <v>412319</v>
      </c>
      <c r="C45" s="51" t="s">
        <v>65</v>
      </c>
      <c r="D45" s="213">
        <v>1000</v>
      </c>
      <c r="E45" s="213">
        <v>0</v>
      </c>
      <c r="F45" s="213">
        <v>0</v>
      </c>
      <c r="G45" s="214">
        <v>1000</v>
      </c>
      <c r="H45" s="54">
        <f>G45/D45*100</f>
        <v>100</v>
      </c>
      <c r="I45" s="54" t="e">
        <f>G45/F45*100</f>
        <v>#DIV/0!</v>
      </c>
    </row>
    <row r="46" spans="1:9" ht="24" customHeight="1">
      <c r="A46" s="9"/>
      <c r="B46" s="9"/>
      <c r="C46" s="51"/>
      <c r="D46" s="213"/>
      <c r="E46" s="213"/>
      <c r="F46" s="213"/>
      <c r="G46" s="214"/>
      <c r="H46" s="54"/>
      <c r="I46" s="54"/>
    </row>
    <row r="47" spans="1:9" ht="24" customHeight="1">
      <c r="A47" s="9">
        <v>32</v>
      </c>
      <c r="B47" s="6">
        <v>412500</v>
      </c>
      <c r="C47" s="44" t="s">
        <v>349</v>
      </c>
      <c r="D47" s="211">
        <f>D48</f>
        <v>500</v>
      </c>
      <c r="E47" s="211">
        <f>E48</f>
        <v>0</v>
      </c>
      <c r="F47" s="211">
        <f>F48</f>
        <v>0</v>
      </c>
      <c r="G47" s="211">
        <f>G48</f>
        <v>500</v>
      </c>
      <c r="H47" s="66">
        <f>G47/D47*100</f>
        <v>100</v>
      </c>
      <c r="I47" s="66" t="e">
        <f>G47/F47*100</f>
        <v>#DIV/0!</v>
      </c>
    </row>
    <row r="48" spans="1:9" ht="24" customHeight="1">
      <c r="A48" s="9">
        <v>33</v>
      </c>
      <c r="B48" s="9">
        <v>412510</v>
      </c>
      <c r="C48" s="51" t="s">
        <v>183</v>
      </c>
      <c r="D48" s="213">
        <v>500</v>
      </c>
      <c r="E48" s="213">
        <v>0</v>
      </c>
      <c r="F48" s="213">
        <v>0</v>
      </c>
      <c r="G48" s="214">
        <v>500</v>
      </c>
      <c r="H48" s="54">
        <f>G48/D48*100</f>
        <v>100</v>
      </c>
      <c r="I48" s="54" t="e">
        <f>G48/F48*100</f>
        <v>#DIV/0!</v>
      </c>
    </row>
    <row r="49" spans="1:9" ht="24" customHeight="1">
      <c r="A49" s="9"/>
      <c r="B49" s="149"/>
      <c r="C49" s="150"/>
      <c r="D49" s="231"/>
      <c r="E49" s="231"/>
      <c r="F49" s="231"/>
      <c r="G49" s="232"/>
      <c r="H49" s="151"/>
      <c r="I49" s="54"/>
    </row>
    <row r="50" spans="1:9" ht="24" customHeight="1">
      <c r="A50" s="9">
        <v>34</v>
      </c>
      <c r="B50" s="6">
        <v>412600</v>
      </c>
      <c r="C50" s="39" t="s">
        <v>549</v>
      </c>
      <c r="D50" s="211">
        <f>D51</f>
        <v>1000</v>
      </c>
      <c r="E50" s="211">
        <f>E51</f>
        <v>0</v>
      </c>
      <c r="F50" s="211">
        <f>F51</f>
        <v>0</v>
      </c>
      <c r="G50" s="211">
        <f>G51</f>
        <v>1000</v>
      </c>
      <c r="H50" s="66">
        <f>G50/D50*100</f>
        <v>100</v>
      </c>
      <c r="I50" s="66" t="e">
        <f>G50/F50*100</f>
        <v>#DIV/0!</v>
      </c>
    </row>
    <row r="51" spans="1:11" s="5" customFormat="1" ht="24" customHeight="1">
      <c r="A51" s="149">
        <v>35</v>
      </c>
      <c r="B51" s="149">
        <v>412632</v>
      </c>
      <c r="C51" s="152" t="s">
        <v>75</v>
      </c>
      <c r="D51" s="231">
        <v>1000</v>
      </c>
      <c r="E51" s="231">
        <v>0</v>
      </c>
      <c r="F51" s="231">
        <v>0</v>
      </c>
      <c r="G51" s="231">
        <v>1000</v>
      </c>
      <c r="H51" s="151">
        <f>G51/D51*100</f>
        <v>100</v>
      </c>
      <c r="I51" s="151" t="e">
        <f>G51/F51*100</f>
        <v>#DIV/0!</v>
      </c>
      <c r="K51" s="102"/>
    </row>
    <row r="52" spans="1:9" ht="24" customHeight="1">
      <c r="A52" s="9"/>
      <c r="B52" s="9"/>
      <c r="C52" s="51"/>
      <c r="D52" s="213"/>
      <c r="E52" s="213"/>
      <c r="F52" s="213"/>
      <c r="G52" s="213"/>
      <c r="H52" s="54"/>
      <c r="I52" s="54"/>
    </row>
    <row r="53" spans="1:9" ht="24" customHeight="1">
      <c r="A53" s="9">
        <v>36</v>
      </c>
      <c r="B53" s="6">
        <v>412900</v>
      </c>
      <c r="C53" s="44" t="s">
        <v>703</v>
      </c>
      <c r="D53" s="211">
        <f>SUM(D54:D55)</f>
        <v>8591</v>
      </c>
      <c r="E53" s="211">
        <f>SUM(E54:E55)</f>
        <v>3023</v>
      </c>
      <c r="F53" s="211">
        <f>SUM(F54:F55)</f>
        <v>4846</v>
      </c>
      <c r="G53" s="211">
        <f>SUM(G54:G55)</f>
        <v>7991</v>
      </c>
      <c r="H53" s="66">
        <f>G53/D53*100</f>
        <v>93.0159469211966</v>
      </c>
      <c r="I53" s="66">
        <f>G53/F53*100</f>
        <v>164.89888567891043</v>
      </c>
    </row>
    <row r="54" spans="1:11" s="11" customFormat="1" ht="24" customHeight="1">
      <c r="A54" s="9">
        <v>37</v>
      </c>
      <c r="B54" s="9">
        <v>412933</v>
      </c>
      <c r="C54" s="45" t="s">
        <v>350</v>
      </c>
      <c r="D54" s="213">
        <v>1991</v>
      </c>
      <c r="E54" s="213">
        <v>846</v>
      </c>
      <c r="F54" s="213">
        <v>846</v>
      </c>
      <c r="G54" s="213">
        <v>1991</v>
      </c>
      <c r="H54" s="86">
        <f>G54/D54*100</f>
        <v>100</v>
      </c>
      <c r="I54" s="86">
        <f>G54/F54*100</f>
        <v>235.34278959810874</v>
      </c>
      <c r="K54" s="309"/>
    </row>
    <row r="55" spans="1:9" ht="24" customHeight="1">
      <c r="A55" s="9">
        <v>38</v>
      </c>
      <c r="B55" s="9">
        <v>412999</v>
      </c>
      <c r="C55" s="51" t="s">
        <v>351</v>
      </c>
      <c r="D55" s="213">
        <v>6600</v>
      </c>
      <c r="E55" s="213">
        <v>2177</v>
      </c>
      <c r="F55" s="213">
        <v>4000</v>
      </c>
      <c r="G55" s="214">
        <v>6000</v>
      </c>
      <c r="H55" s="54">
        <f>G55/D55*100</f>
        <v>90.9090909090909</v>
      </c>
      <c r="I55" s="54">
        <f>G55/F55*100</f>
        <v>150</v>
      </c>
    </row>
    <row r="56" spans="1:9" ht="24" customHeight="1">
      <c r="A56" s="9"/>
      <c r="B56" s="12"/>
      <c r="C56" s="142"/>
      <c r="D56" s="221"/>
      <c r="E56" s="221"/>
      <c r="F56" s="221"/>
      <c r="G56" s="233"/>
      <c r="H56" s="54"/>
      <c r="I56" s="54"/>
    </row>
    <row r="57" spans="1:13" ht="26.25" customHeight="1">
      <c r="A57" s="9">
        <v>39</v>
      </c>
      <c r="B57" s="6">
        <v>416000</v>
      </c>
      <c r="C57" s="39" t="s">
        <v>702</v>
      </c>
      <c r="D57" s="211">
        <f>D59+D66</f>
        <v>499000</v>
      </c>
      <c r="E57" s="211">
        <f>E59+E66</f>
        <v>389299</v>
      </c>
      <c r="F57" s="211">
        <f>F59+F66</f>
        <v>525000</v>
      </c>
      <c r="G57" s="211">
        <f>G59+G66</f>
        <v>522000</v>
      </c>
      <c r="H57" s="66">
        <f>G57/D57*100</f>
        <v>104.60921843687375</v>
      </c>
      <c r="I57" s="66">
        <f>G57/F57*100</f>
        <v>99.42857142857143</v>
      </c>
      <c r="M57" s="95"/>
    </row>
    <row r="58" spans="1:9" ht="24" customHeight="1">
      <c r="A58" s="9"/>
      <c r="B58" s="12"/>
      <c r="C58" s="142"/>
      <c r="D58" s="221"/>
      <c r="E58" s="221"/>
      <c r="F58" s="221"/>
      <c r="G58" s="233"/>
      <c r="H58" s="54"/>
      <c r="I58" s="54"/>
    </row>
    <row r="59" spans="1:15" ht="24" customHeight="1">
      <c r="A59" s="9">
        <v>40</v>
      </c>
      <c r="B59" s="6">
        <v>416100</v>
      </c>
      <c r="C59" s="39" t="s">
        <v>701</v>
      </c>
      <c r="D59" s="211">
        <f>D60+D61+D62+D63+D64</f>
        <v>405000</v>
      </c>
      <c r="E59" s="211">
        <f>E60+E61+E62+E63+E64</f>
        <v>322763</v>
      </c>
      <c r="F59" s="211">
        <f>F60+F61+F62+F63+F64</f>
        <v>434000</v>
      </c>
      <c r="G59" s="211">
        <f>G60+G61+G62+G63+G64</f>
        <v>429000</v>
      </c>
      <c r="H59" s="66">
        <f aca="true" t="shared" si="2" ref="H59:H68">G59/D59*100</f>
        <v>105.92592592592594</v>
      </c>
      <c r="I59" s="66">
        <f aca="true" t="shared" si="3" ref="I59:I68">G59/F59*100</f>
        <v>98.84792626728111</v>
      </c>
      <c r="M59" s="95"/>
      <c r="O59" s="196"/>
    </row>
    <row r="60" spans="1:15" ht="24" customHeight="1">
      <c r="A60" s="9">
        <v>41</v>
      </c>
      <c r="B60" s="9">
        <v>416111</v>
      </c>
      <c r="C60" s="51" t="s">
        <v>352</v>
      </c>
      <c r="D60" s="213">
        <v>52000</v>
      </c>
      <c r="E60" s="213">
        <v>33512</v>
      </c>
      <c r="F60" s="213">
        <v>45000</v>
      </c>
      <c r="G60" s="214">
        <v>45000</v>
      </c>
      <c r="H60" s="54">
        <f t="shared" si="2"/>
        <v>86.53846153846155</v>
      </c>
      <c r="I60" s="54">
        <f t="shared" si="3"/>
        <v>100</v>
      </c>
      <c r="L60" s="95"/>
      <c r="M60" s="95"/>
      <c r="O60" s="95"/>
    </row>
    <row r="61" spans="1:15" ht="24" customHeight="1">
      <c r="A61" s="9">
        <v>42</v>
      </c>
      <c r="B61" s="9">
        <v>416111</v>
      </c>
      <c r="C61" s="51" t="s">
        <v>353</v>
      </c>
      <c r="D61" s="213">
        <v>52000</v>
      </c>
      <c r="E61" s="213">
        <v>33512</v>
      </c>
      <c r="F61" s="213">
        <v>45000</v>
      </c>
      <c r="G61" s="214">
        <v>45000</v>
      </c>
      <c r="H61" s="54">
        <f t="shared" si="2"/>
        <v>86.53846153846155</v>
      </c>
      <c r="I61" s="54">
        <f t="shared" si="3"/>
        <v>100</v>
      </c>
      <c r="N61" s="95"/>
      <c r="O61" s="196"/>
    </row>
    <row r="62" spans="1:9" ht="24" customHeight="1">
      <c r="A62" s="9">
        <v>43</v>
      </c>
      <c r="B62" s="9">
        <v>416112</v>
      </c>
      <c r="C62" s="51" t="s">
        <v>354</v>
      </c>
      <c r="D62" s="213">
        <v>138000</v>
      </c>
      <c r="E62" s="213">
        <v>109724</v>
      </c>
      <c r="F62" s="213">
        <v>157000</v>
      </c>
      <c r="G62" s="214">
        <v>157000</v>
      </c>
      <c r="H62" s="54">
        <f t="shared" si="2"/>
        <v>113.76811594202898</v>
      </c>
      <c r="I62" s="54">
        <f t="shared" si="3"/>
        <v>100</v>
      </c>
    </row>
    <row r="63" spans="1:14" ht="24" customHeight="1">
      <c r="A63" s="9">
        <v>44</v>
      </c>
      <c r="B63" s="9">
        <v>416112</v>
      </c>
      <c r="C63" s="51" t="s">
        <v>142</v>
      </c>
      <c r="D63" s="213">
        <v>138000</v>
      </c>
      <c r="E63" s="213">
        <v>109724</v>
      </c>
      <c r="F63" s="213">
        <v>157000</v>
      </c>
      <c r="G63" s="214">
        <v>157000</v>
      </c>
      <c r="H63" s="54">
        <f t="shared" si="2"/>
        <v>113.76811594202898</v>
      </c>
      <c r="I63" s="54">
        <f t="shared" si="3"/>
        <v>100</v>
      </c>
      <c r="N63" s="95"/>
    </row>
    <row r="64" spans="1:14" ht="24" customHeight="1">
      <c r="A64" s="9">
        <v>45</v>
      </c>
      <c r="B64" s="9">
        <v>416114</v>
      </c>
      <c r="C64" s="51" t="s">
        <v>355</v>
      </c>
      <c r="D64" s="213">
        <v>25000</v>
      </c>
      <c r="E64" s="213">
        <v>36291</v>
      </c>
      <c r="F64" s="213">
        <v>30000</v>
      </c>
      <c r="G64" s="214">
        <v>25000</v>
      </c>
      <c r="H64" s="54">
        <f t="shared" si="2"/>
        <v>100</v>
      </c>
      <c r="I64" s="54">
        <f t="shared" si="3"/>
        <v>83.33333333333334</v>
      </c>
      <c r="N64" s="95"/>
    </row>
    <row r="65" spans="1:9" ht="24" customHeight="1">
      <c r="A65" s="9"/>
      <c r="B65" s="9"/>
      <c r="C65" s="51"/>
      <c r="D65" s="213"/>
      <c r="E65" s="213"/>
      <c r="F65" s="213"/>
      <c r="G65" s="214"/>
      <c r="H65" s="54"/>
      <c r="I65" s="54"/>
    </row>
    <row r="66" spans="1:12" ht="24" customHeight="1">
      <c r="A66" s="9">
        <v>46</v>
      </c>
      <c r="B66" s="68">
        <v>416300</v>
      </c>
      <c r="C66" s="69" t="s">
        <v>700</v>
      </c>
      <c r="D66" s="234">
        <f>D67+D68</f>
        <v>94000</v>
      </c>
      <c r="E66" s="234">
        <f>E67+E68</f>
        <v>66536</v>
      </c>
      <c r="F66" s="234">
        <f>F67+F68</f>
        <v>91000</v>
      </c>
      <c r="G66" s="234">
        <f>G67+G68</f>
        <v>93000</v>
      </c>
      <c r="H66" s="71">
        <f>G66/D66*100</f>
        <v>98.93617021276596</v>
      </c>
      <c r="I66" s="71">
        <f>G66/F66*100</f>
        <v>102.19780219780219</v>
      </c>
      <c r="L66" s="95"/>
    </row>
    <row r="67" spans="1:12" ht="24" customHeight="1">
      <c r="A67" s="9">
        <v>47</v>
      </c>
      <c r="B67" s="82">
        <v>416313</v>
      </c>
      <c r="C67" s="85" t="s">
        <v>356</v>
      </c>
      <c r="D67" s="223">
        <v>4000</v>
      </c>
      <c r="E67" s="223">
        <v>2257</v>
      </c>
      <c r="F67" s="223">
        <v>3000</v>
      </c>
      <c r="G67" s="235">
        <v>3000</v>
      </c>
      <c r="H67" s="86">
        <f t="shared" si="2"/>
        <v>75</v>
      </c>
      <c r="I67" s="86">
        <f t="shared" si="3"/>
        <v>100</v>
      </c>
      <c r="L67" s="95"/>
    </row>
    <row r="68" spans="1:9" ht="24.75" customHeight="1">
      <c r="A68" s="9">
        <v>48</v>
      </c>
      <c r="B68" s="9">
        <v>416313</v>
      </c>
      <c r="C68" s="51" t="s">
        <v>357</v>
      </c>
      <c r="D68" s="213">
        <v>90000</v>
      </c>
      <c r="E68" s="213">
        <v>64279</v>
      </c>
      <c r="F68" s="213">
        <v>88000</v>
      </c>
      <c r="G68" s="214">
        <v>90000</v>
      </c>
      <c r="H68" s="54">
        <f t="shared" si="2"/>
        <v>100</v>
      </c>
      <c r="I68" s="54">
        <f t="shared" si="3"/>
        <v>102.27272727272727</v>
      </c>
    </row>
    <row r="69" spans="1:12" ht="24.75" customHeight="1">
      <c r="A69" s="149"/>
      <c r="B69" s="149"/>
      <c r="C69" s="150"/>
      <c r="D69" s="236"/>
      <c r="E69" s="236"/>
      <c r="F69" s="236"/>
      <c r="G69" s="237"/>
      <c r="H69" s="151"/>
      <c r="I69" s="54"/>
      <c r="L69" s="95"/>
    </row>
    <row r="70" spans="1:13" ht="24.75" customHeight="1">
      <c r="A70" s="9">
        <v>49</v>
      </c>
      <c r="B70" s="12"/>
      <c r="C70" s="39" t="s">
        <v>531</v>
      </c>
      <c r="D70" s="211">
        <f>D7</f>
        <v>540791</v>
      </c>
      <c r="E70" s="211">
        <f>E7</f>
        <v>392658</v>
      </c>
      <c r="F70" s="211">
        <f>F7</f>
        <v>530304</v>
      </c>
      <c r="G70" s="211">
        <f>G7</f>
        <v>631334</v>
      </c>
      <c r="H70" s="66">
        <f>G70/D70*100</f>
        <v>116.74269727121937</v>
      </c>
      <c r="I70" s="66">
        <f>G70/F70*100</f>
        <v>119.05133659184166</v>
      </c>
      <c r="M70" s="95"/>
    </row>
    <row r="71" spans="1:9" ht="12.75">
      <c r="A71" s="136"/>
      <c r="B71" s="146"/>
      <c r="C71" s="48"/>
      <c r="D71" s="207"/>
      <c r="E71" s="207"/>
      <c r="F71" s="207"/>
      <c r="G71" s="207"/>
      <c r="H71" s="153"/>
      <c r="I71" s="153"/>
    </row>
    <row r="72" spans="8:9" ht="12.75">
      <c r="H72" s="154"/>
      <c r="I72" s="154"/>
    </row>
    <row r="73" spans="8:9" ht="12.75">
      <c r="H73" s="154"/>
      <c r="I73" s="154"/>
    </row>
  </sheetData>
  <sheetProtection/>
  <mergeCells count="11">
    <mergeCell ref="D3:D5"/>
    <mergeCell ref="E3:E5"/>
    <mergeCell ref="F3:F5"/>
    <mergeCell ref="G3:G5"/>
    <mergeCell ref="H4:H5"/>
    <mergeCell ref="I4:I5"/>
    <mergeCell ref="A1:D1"/>
    <mergeCell ref="A2:C2"/>
    <mergeCell ref="A3:A5"/>
    <mergeCell ref="B3:B5"/>
    <mergeCell ref="C3:C5"/>
  </mergeCells>
  <printOptions/>
  <pageMargins left="0.31496062992125984" right="0.2362204724409449" top="0.5118110236220472" bottom="0.31496062992125984" header="0.5118110236220472" footer="0.5118110236220472"/>
  <pageSetup horizontalDpi="300" verticalDpi="3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K103"/>
  <sheetViews>
    <sheetView zoomScalePageLayoutView="0" workbookViewId="0" topLeftCell="A1">
      <selection activeCell="G3" sqref="G3:G5"/>
    </sheetView>
  </sheetViews>
  <sheetFormatPr defaultColWidth="9.140625" defaultRowHeight="12.75"/>
  <cols>
    <col min="1" max="1" width="4.57421875" style="125" customWidth="1"/>
    <col min="2" max="2" width="7.00390625" style="1" customWidth="1"/>
    <col min="3" max="3" width="41.28125" style="59" customWidth="1"/>
    <col min="4" max="7" width="10.57421875" style="226" customWidth="1"/>
    <col min="8" max="9" width="6.421875" style="11" customWidth="1"/>
  </cols>
  <sheetData>
    <row r="1" spans="1:7" ht="15">
      <c r="A1" s="349" t="s">
        <v>358</v>
      </c>
      <c r="B1" s="349"/>
      <c r="C1" s="349"/>
      <c r="D1" s="349"/>
      <c r="E1" s="254"/>
      <c r="F1" s="255"/>
      <c r="G1" s="255"/>
    </row>
    <row r="2" spans="1:3" ht="12.75">
      <c r="A2" s="349" t="s">
        <v>359</v>
      </c>
      <c r="B2" s="349"/>
      <c r="C2" s="349"/>
    </row>
    <row r="3" spans="1:9" ht="12.75" customHeight="1">
      <c r="A3" s="336" t="s">
        <v>225</v>
      </c>
      <c r="B3" s="348" t="s">
        <v>2</v>
      </c>
      <c r="C3" s="347" t="s">
        <v>3</v>
      </c>
      <c r="D3" s="345" t="s">
        <v>617</v>
      </c>
      <c r="E3" s="345" t="s">
        <v>618</v>
      </c>
      <c r="F3" s="338" t="s">
        <v>619</v>
      </c>
      <c r="G3" s="338" t="s">
        <v>803</v>
      </c>
      <c r="H3" s="138" t="s">
        <v>4</v>
      </c>
      <c r="I3" s="138" t="s">
        <v>4</v>
      </c>
    </row>
    <row r="4" spans="1:9" ht="12.75">
      <c r="A4" s="336"/>
      <c r="B4" s="348"/>
      <c r="C4" s="347"/>
      <c r="D4" s="345"/>
      <c r="E4" s="345"/>
      <c r="F4" s="338"/>
      <c r="G4" s="338"/>
      <c r="H4" s="346" t="s">
        <v>489</v>
      </c>
      <c r="I4" s="346" t="s">
        <v>485</v>
      </c>
    </row>
    <row r="5" spans="1:9" ht="12.75">
      <c r="A5" s="336"/>
      <c r="B5" s="348"/>
      <c r="C5" s="347"/>
      <c r="D5" s="345"/>
      <c r="E5" s="345"/>
      <c r="F5" s="338"/>
      <c r="G5" s="338"/>
      <c r="H5" s="346"/>
      <c r="I5" s="346"/>
    </row>
    <row r="6" spans="1:9" ht="24.75" customHeight="1">
      <c r="A6" s="18"/>
      <c r="B6" s="147">
        <v>1</v>
      </c>
      <c r="C6" s="37">
        <v>2</v>
      </c>
      <c r="D6" s="209">
        <v>4</v>
      </c>
      <c r="E6" s="209">
        <v>5</v>
      </c>
      <c r="F6" s="209">
        <v>6</v>
      </c>
      <c r="G6" s="228">
        <v>7</v>
      </c>
      <c r="H6" s="9">
        <v>8</v>
      </c>
      <c r="I6" s="9">
        <v>9</v>
      </c>
    </row>
    <row r="7" spans="1:9" s="5" customFormat="1" ht="24.75" customHeight="1">
      <c r="A7" s="130">
        <v>1</v>
      </c>
      <c r="B7" s="131" t="s">
        <v>227</v>
      </c>
      <c r="C7" s="35" t="s">
        <v>719</v>
      </c>
      <c r="D7" s="210">
        <f>D9+D12+D45+D83</f>
        <v>377200</v>
      </c>
      <c r="E7" s="210">
        <f>E9+E12+E45+E83</f>
        <v>236211</v>
      </c>
      <c r="F7" s="210">
        <f>F9+F12+F45+F83</f>
        <v>392070</v>
      </c>
      <c r="G7" s="210">
        <f>G9+G12+G45+G83</f>
        <v>426000</v>
      </c>
      <c r="H7" s="66">
        <f>G7/D7*100</f>
        <v>112.93743372216332</v>
      </c>
      <c r="I7" s="66">
        <f>G7/F7*100</f>
        <v>108.65406687581299</v>
      </c>
    </row>
    <row r="8" spans="1:9" s="5" customFormat="1" ht="24.75" customHeight="1">
      <c r="A8" s="130"/>
      <c r="B8" s="131"/>
      <c r="C8" s="35"/>
      <c r="D8" s="210"/>
      <c r="E8" s="210"/>
      <c r="F8" s="210"/>
      <c r="G8" s="210"/>
      <c r="H8" s="66"/>
      <c r="I8" s="66"/>
    </row>
    <row r="9" spans="1:9" s="5" customFormat="1" ht="24.75" customHeight="1">
      <c r="A9" s="9">
        <v>2</v>
      </c>
      <c r="B9" s="132" t="s">
        <v>331</v>
      </c>
      <c r="C9" s="35" t="s">
        <v>513</v>
      </c>
      <c r="D9" s="211">
        <f>D10</f>
        <v>500</v>
      </c>
      <c r="E9" s="211">
        <f>E10</f>
        <v>197</v>
      </c>
      <c r="F9" s="211">
        <f>F10</f>
        <v>350</v>
      </c>
      <c r="G9" s="211">
        <f>G10</f>
        <v>500</v>
      </c>
      <c r="H9" s="66">
        <f>G9/D9*100</f>
        <v>100</v>
      </c>
      <c r="I9" s="66">
        <f>G9/F9*100</f>
        <v>142.85714285714286</v>
      </c>
    </row>
    <row r="10" spans="1:9" s="5" customFormat="1" ht="24.75" customHeight="1">
      <c r="A10" s="9">
        <v>3</v>
      </c>
      <c r="B10" s="53" t="s">
        <v>514</v>
      </c>
      <c r="C10" s="19" t="s">
        <v>236</v>
      </c>
      <c r="D10" s="213">
        <v>500</v>
      </c>
      <c r="E10" s="213">
        <v>197</v>
      </c>
      <c r="F10" s="213">
        <v>350</v>
      </c>
      <c r="G10" s="214">
        <v>500</v>
      </c>
      <c r="H10" s="54">
        <f>G10/D10*100</f>
        <v>100</v>
      </c>
      <c r="I10" s="54">
        <f>G10/F10*100</f>
        <v>142.85714285714286</v>
      </c>
    </row>
    <row r="11" spans="1:9" s="5" customFormat="1" ht="24.75" customHeight="1">
      <c r="A11" s="130"/>
      <c r="B11" s="53"/>
      <c r="C11" s="19"/>
      <c r="D11" s="213"/>
      <c r="E11" s="213"/>
      <c r="F11" s="213"/>
      <c r="G11" s="213"/>
      <c r="H11" s="54"/>
      <c r="I11" s="54"/>
    </row>
    <row r="12" spans="1:9" s="26" customFormat="1" ht="24.75" customHeight="1">
      <c r="A12" s="130">
        <v>4</v>
      </c>
      <c r="B12" s="6">
        <v>412000</v>
      </c>
      <c r="C12" s="39" t="s">
        <v>718</v>
      </c>
      <c r="D12" s="211">
        <f>D14+D27+D31+D37+D40</f>
        <v>89000</v>
      </c>
      <c r="E12" s="211">
        <f>E14+E27+E31+E37+E40</f>
        <v>66322</v>
      </c>
      <c r="F12" s="211">
        <f>F14+F27+F31+F37+F40</f>
        <v>103700</v>
      </c>
      <c r="G12" s="211">
        <f>G14+G27+G31+G37+G40</f>
        <v>94500</v>
      </c>
      <c r="H12" s="66">
        <f>G12/D12*100</f>
        <v>106.17977528089888</v>
      </c>
      <c r="I12" s="66">
        <f>G12/F12*100</f>
        <v>91.12825458052073</v>
      </c>
    </row>
    <row r="13" spans="1:9" s="26" customFormat="1" ht="24.75" customHeight="1">
      <c r="A13" s="9"/>
      <c r="B13" s="6"/>
      <c r="C13" s="39"/>
      <c r="D13" s="211"/>
      <c r="E13" s="211"/>
      <c r="F13" s="211"/>
      <c r="G13" s="211"/>
      <c r="H13" s="66"/>
      <c r="I13" s="66"/>
    </row>
    <row r="14" spans="1:9" s="5" customFormat="1" ht="24.75" customHeight="1">
      <c r="A14" s="9">
        <v>5</v>
      </c>
      <c r="B14" s="6">
        <v>412200</v>
      </c>
      <c r="C14" s="39" t="s">
        <v>717</v>
      </c>
      <c r="D14" s="211">
        <f>D16+D19+D22</f>
        <v>61000</v>
      </c>
      <c r="E14" s="211">
        <f>E16+E19+E22</f>
        <v>35725</v>
      </c>
      <c r="F14" s="211">
        <f>F16+F19+F22</f>
        <v>61000</v>
      </c>
      <c r="G14" s="211">
        <f>G16+G19+G22</f>
        <v>65000</v>
      </c>
      <c r="H14" s="66">
        <f aca="true" t="shared" si="0" ref="H14:H25">G14/D14*100</f>
        <v>106.55737704918033</v>
      </c>
      <c r="I14" s="66">
        <f aca="true" t="shared" si="1" ref="I14:I25">G14/F14*100</f>
        <v>106.55737704918033</v>
      </c>
    </row>
    <row r="15" spans="1:9" s="5" customFormat="1" ht="24.75" customHeight="1">
      <c r="A15" s="9"/>
      <c r="B15" s="6"/>
      <c r="C15" s="39"/>
      <c r="D15" s="211"/>
      <c r="E15" s="211"/>
      <c r="F15" s="211"/>
      <c r="G15" s="211"/>
      <c r="H15" s="66"/>
      <c r="I15" s="66"/>
    </row>
    <row r="16" spans="1:9" ht="24.75" customHeight="1">
      <c r="A16" s="9">
        <v>6</v>
      </c>
      <c r="B16" s="6">
        <v>412210</v>
      </c>
      <c r="C16" s="39" t="s">
        <v>552</v>
      </c>
      <c r="D16" s="211">
        <f>SUM(D17:D18)</f>
        <v>29500</v>
      </c>
      <c r="E16" s="211">
        <f>SUM(E17:E18)</f>
        <v>14773</v>
      </c>
      <c r="F16" s="211">
        <f>SUM(F17:F18)</f>
        <v>29500</v>
      </c>
      <c r="G16" s="211">
        <f>SUM(G17:G18)</f>
        <v>29500</v>
      </c>
      <c r="H16" s="66">
        <f t="shared" si="0"/>
        <v>100</v>
      </c>
      <c r="I16" s="66">
        <f t="shared" si="1"/>
        <v>100</v>
      </c>
    </row>
    <row r="17" spans="1:9" ht="24.75" customHeight="1">
      <c r="A17" s="9">
        <v>7</v>
      </c>
      <c r="B17" s="9">
        <v>412211</v>
      </c>
      <c r="C17" s="51" t="s">
        <v>55</v>
      </c>
      <c r="D17" s="213">
        <v>20500</v>
      </c>
      <c r="E17" s="213">
        <v>14773</v>
      </c>
      <c r="F17" s="213">
        <v>20500</v>
      </c>
      <c r="G17" s="213">
        <v>20500</v>
      </c>
      <c r="H17" s="54">
        <f t="shared" si="0"/>
        <v>100</v>
      </c>
      <c r="I17" s="54">
        <f t="shared" si="1"/>
        <v>100</v>
      </c>
    </row>
    <row r="18" spans="1:9" ht="24.75" customHeight="1">
      <c r="A18" s="9">
        <v>8</v>
      </c>
      <c r="B18" s="9">
        <v>412215</v>
      </c>
      <c r="C18" s="51" t="s">
        <v>360</v>
      </c>
      <c r="D18" s="213">
        <v>9000</v>
      </c>
      <c r="E18" s="213">
        <v>0</v>
      </c>
      <c r="F18" s="213">
        <v>9000</v>
      </c>
      <c r="G18" s="213">
        <v>9000</v>
      </c>
      <c r="H18" s="54">
        <f t="shared" si="0"/>
        <v>100</v>
      </c>
      <c r="I18" s="54">
        <f t="shared" si="1"/>
        <v>100</v>
      </c>
    </row>
    <row r="19" spans="1:9" ht="24.75" customHeight="1">
      <c r="A19" s="9">
        <v>9</v>
      </c>
      <c r="B19" s="6">
        <v>412220</v>
      </c>
      <c r="C19" s="39" t="s">
        <v>716</v>
      </c>
      <c r="D19" s="211">
        <f>D20+D21</f>
        <v>5000</v>
      </c>
      <c r="E19" s="211">
        <f>E20+E21</f>
        <v>3475</v>
      </c>
      <c r="F19" s="211">
        <f>F20+F21</f>
        <v>5000</v>
      </c>
      <c r="G19" s="211">
        <f>G20+G21</f>
        <v>10000</v>
      </c>
      <c r="H19" s="66">
        <f t="shared" si="0"/>
        <v>200</v>
      </c>
      <c r="I19" s="66">
        <f t="shared" si="1"/>
        <v>200</v>
      </c>
    </row>
    <row r="20" spans="1:9" ht="24.75" customHeight="1">
      <c r="A20" s="9">
        <v>10</v>
      </c>
      <c r="B20" s="9">
        <v>412221</v>
      </c>
      <c r="C20" s="51" t="s">
        <v>57</v>
      </c>
      <c r="D20" s="213">
        <v>5000</v>
      </c>
      <c r="E20" s="213">
        <v>3475</v>
      </c>
      <c r="F20" s="213">
        <v>5000</v>
      </c>
      <c r="G20" s="213">
        <v>5000</v>
      </c>
      <c r="H20" s="54">
        <f t="shared" si="0"/>
        <v>100</v>
      </c>
      <c r="I20" s="54">
        <f t="shared" si="1"/>
        <v>100</v>
      </c>
    </row>
    <row r="21" spans="1:9" ht="24.75" customHeight="1">
      <c r="A21" s="9">
        <v>11</v>
      </c>
      <c r="B21" s="9">
        <v>412223</v>
      </c>
      <c r="C21" s="51" t="s">
        <v>650</v>
      </c>
      <c r="D21" s="213">
        <v>0</v>
      </c>
      <c r="E21" s="213">
        <v>0</v>
      </c>
      <c r="F21" s="213">
        <v>0</v>
      </c>
      <c r="G21" s="213">
        <v>5000</v>
      </c>
      <c r="H21" s="54" t="e">
        <f>G21/D21*100</f>
        <v>#DIV/0!</v>
      </c>
      <c r="I21" s="54" t="e">
        <f>G21/F21*100</f>
        <v>#DIV/0!</v>
      </c>
    </row>
    <row r="22" spans="1:9" s="26" customFormat="1" ht="24.75" customHeight="1">
      <c r="A22" s="9">
        <v>12</v>
      </c>
      <c r="B22" s="6">
        <v>412230</v>
      </c>
      <c r="C22" s="39" t="s">
        <v>553</v>
      </c>
      <c r="D22" s="211">
        <f>SUM(D23:D25)</f>
        <v>26500</v>
      </c>
      <c r="E22" s="211">
        <f>SUM(E23:E25)</f>
        <v>17477</v>
      </c>
      <c r="F22" s="211">
        <f>SUM(F23:F25)</f>
        <v>26500</v>
      </c>
      <c r="G22" s="211">
        <f>SUM(G23:G25)</f>
        <v>25500</v>
      </c>
      <c r="H22" s="134">
        <f t="shared" si="0"/>
        <v>96.22641509433963</v>
      </c>
      <c r="I22" s="66">
        <f t="shared" si="1"/>
        <v>96.22641509433963</v>
      </c>
    </row>
    <row r="23" spans="1:9" ht="24.75" customHeight="1">
      <c r="A23" s="9">
        <v>13</v>
      </c>
      <c r="B23" s="9">
        <v>412231</v>
      </c>
      <c r="C23" s="51" t="s">
        <v>59</v>
      </c>
      <c r="D23" s="213">
        <v>9500</v>
      </c>
      <c r="E23" s="213">
        <v>6549</v>
      </c>
      <c r="F23" s="213">
        <v>10000</v>
      </c>
      <c r="G23" s="213">
        <v>9000</v>
      </c>
      <c r="H23" s="54">
        <f t="shared" si="0"/>
        <v>94.73684210526315</v>
      </c>
      <c r="I23" s="54">
        <f t="shared" si="1"/>
        <v>90</v>
      </c>
    </row>
    <row r="24" spans="1:9" ht="24.75" customHeight="1">
      <c r="A24" s="9">
        <v>14</v>
      </c>
      <c r="B24" s="9">
        <v>412233</v>
      </c>
      <c r="C24" s="51" t="s">
        <v>60</v>
      </c>
      <c r="D24" s="213">
        <v>7000</v>
      </c>
      <c r="E24" s="213">
        <v>4104</v>
      </c>
      <c r="F24" s="213">
        <v>6500</v>
      </c>
      <c r="G24" s="213">
        <v>6500</v>
      </c>
      <c r="H24" s="54">
        <f t="shared" si="0"/>
        <v>92.85714285714286</v>
      </c>
      <c r="I24" s="54">
        <f t="shared" si="1"/>
        <v>100</v>
      </c>
    </row>
    <row r="25" spans="1:9" ht="24.75" customHeight="1">
      <c r="A25" s="9">
        <v>15</v>
      </c>
      <c r="B25" s="9">
        <v>412234</v>
      </c>
      <c r="C25" s="45" t="s">
        <v>61</v>
      </c>
      <c r="D25" s="213">
        <v>10000</v>
      </c>
      <c r="E25" s="213">
        <v>6824</v>
      </c>
      <c r="F25" s="213">
        <v>10000</v>
      </c>
      <c r="G25" s="213">
        <v>10000</v>
      </c>
      <c r="H25" s="54">
        <f t="shared" si="0"/>
        <v>100</v>
      </c>
      <c r="I25" s="54">
        <f t="shared" si="1"/>
        <v>100</v>
      </c>
    </row>
    <row r="26" spans="1:9" s="26" customFormat="1" ht="24.75" customHeight="1">
      <c r="A26" s="9"/>
      <c r="B26" s="6"/>
      <c r="C26" s="39"/>
      <c r="D26" s="211"/>
      <c r="E26" s="211"/>
      <c r="F26" s="211"/>
      <c r="G26" s="230"/>
      <c r="H26" s="66"/>
      <c r="I26" s="54"/>
    </row>
    <row r="27" spans="1:9" ht="24.75" customHeight="1">
      <c r="A27" s="9">
        <v>16</v>
      </c>
      <c r="B27" s="6">
        <v>412300</v>
      </c>
      <c r="C27" s="39" t="s">
        <v>715</v>
      </c>
      <c r="D27" s="211">
        <f>SUM(D28:D29)</f>
        <v>11000</v>
      </c>
      <c r="E27" s="211">
        <f>SUM(E28:E29)</f>
        <v>5166</v>
      </c>
      <c r="F27" s="211">
        <f>SUM(F28:F29)</f>
        <v>8500</v>
      </c>
      <c r="G27" s="211">
        <f>SUM(G28:G29)</f>
        <v>8500</v>
      </c>
      <c r="H27" s="66">
        <f>G27/D27*100</f>
        <v>77.27272727272727</v>
      </c>
      <c r="I27" s="66">
        <f>G27/F27*100</f>
        <v>100</v>
      </c>
    </row>
    <row r="28" spans="1:9" ht="24.75" customHeight="1">
      <c r="A28" s="9">
        <v>17</v>
      </c>
      <c r="B28" s="9">
        <v>412311</v>
      </c>
      <c r="C28" s="51" t="s">
        <v>517</v>
      </c>
      <c r="D28" s="213">
        <v>4000</v>
      </c>
      <c r="E28" s="213">
        <v>408</v>
      </c>
      <c r="F28" s="213">
        <v>1500</v>
      </c>
      <c r="G28" s="214">
        <v>2000</v>
      </c>
      <c r="H28" s="54">
        <f>G28/D28*100</f>
        <v>50</v>
      </c>
      <c r="I28" s="54">
        <f>G28/F28*100</f>
        <v>133.33333333333331</v>
      </c>
    </row>
    <row r="29" spans="1:9" ht="24.75" customHeight="1">
      <c r="A29" s="9">
        <v>18</v>
      </c>
      <c r="B29" s="9">
        <v>412319</v>
      </c>
      <c r="C29" s="51" t="s">
        <v>65</v>
      </c>
      <c r="D29" s="213">
        <v>7000</v>
      </c>
      <c r="E29" s="213">
        <v>4758</v>
      </c>
      <c r="F29" s="213">
        <v>7000</v>
      </c>
      <c r="G29" s="214">
        <v>6500</v>
      </c>
      <c r="H29" s="54">
        <f>G29/D29*100</f>
        <v>92.85714285714286</v>
      </c>
      <c r="I29" s="54">
        <f>G29/F29*100</f>
        <v>92.85714285714286</v>
      </c>
    </row>
    <row r="30" spans="1:9" ht="24.75" customHeight="1">
      <c r="A30" s="9"/>
      <c r="B30" s="9"/>
      <c r="C30" s="51"/>
      <c r="D30" s="213"/>
      <c r="E30" s="213"/>
      <c r="F30" s="213"/>
      <c r="G30" s="214"/>
      <c r="H30" s="54"/>
      <c r="I30" s="54"/>
    </row>
    <row r="31" spans="1:9" ht="24.75" customHeight="1">
      <c r="A31" s="9">
        <v>19</v>
      </c>
      <c r="B31" s="6">
        <v>412500</v>
      </c>
      <c r="C31" s="39" t="s">
        <v>714</v>
      </c>
      <c r="D31" s="211">
        <f>SUM(D32:D35)</f>
        <v>11000</v>
      </c>
      <c r="E31" s="211">
        <f>SUM(E32:E35)</f>
        <v>19483</v>
      </c>
      <c r="F31" s="211">
        <f>SUM(F32:F35)</f>
        <v>26000</v>
      </c>
      <c r="G31" s="211">
        <f>SUM(G32:G35)</f>
        <v>14500</v>
      </c>
      <c r="H31" s="66">
        <f aca="true" t="shared" si="2" ref="H31:H38">G31/D31*100</f>
        <v>131.8181818181818</v>
      </c>
      <c r="I31" s="66">
        <f aca="true" t="shared" si="3" ref="I31:I38">G31/F31*100</f>
        <v>55.769230769230774</v>
      </c>
    </row>
    <row r="32" spans="1:9" ht="24.75" customHeight="1">
      <c r="A32" s="9">
        <v>20</v>
      </c>
      <c r="B32" s="9">
        <v>412510</v>
      </c>
      <c r="C32" s="51" t="s">
        <v>183</v>
      </c>
      <c r="D32" s="213">
        <v>5000</v>
      </c>
      <c r="E32" s="213">
        <v>10790</v>
      </c>
      <c r="F32" s="213">
        <v>14000</v>
      </c>
      <c r="G32" s="214">
        <v>5000</v>
      </c>
      <c r="H32" s="54">
        <f t="shared" si="2"/>
        <v>100</v>
      </c>
      <c r="I32" s="54">
        <f t="shared" si="3"/>
        <v>35.714285714285715</v>
      </c>
    </row>
    <row r="33" spans="1:9" ht="24.75" customHeight="1">
      <c r="A33" s="9">
        <v>21</v>
      </c>
      <c r="B33" s="9">
        <v>412515</v>
      </c>
      <c r="C33" s="51" t="s">
        <v>651</v>
      </c>
      <c r="D33" s="213">
        <v>0</v>
      </c>
      <c r="E33" s="213">
        <v>0</v>
      </c>
      <c r="F33" s="213">
        <v>0</v>
      </c>
      <c r="G33" s="214">
        <v>2000</v>
      </c>
      <c r="H33" s="54" t="e">
        <f>G33/D33*100</f>
        <v>#DIV/0!</v>
      </c>
      <c r="I33" s="54" t="e">
        <f>G33/F33*100</f>
        <v>#DIV/0!</v>
      </c>
    </row>
    <row r="34" spans="1:9" ht="24" customHeight="1">
      <c r="A34" s="149">
        <v>22</v>
      </c>
      <c r="B34" s="149">
        <v>412531</v>
      </c>
      <c r="C34" s="150" t="s">
        <v>361</v>
      </c>
      <c r="D34" s="231">
        <v>6000</v>
      </c>
      <c r="E34" s="231">
        <v>8693</v>
      </c>
      <c r="F34" s="231">
        <v>12000</v>
      </c>
      <c r="G34" s="232">
        <v>7000</v>
      </c>
      <c r="H34" s="151">
        <f t="shared" si="2"/>
        <v>116.66666666666667</v>
      </c>
      <c r="I34" s="151">
        <f t="shared" si="3"/>
        <v>58.333333333333336</v>
      </c>
    </row>
    <row r="35" spans="1:9" ht="24" customHeight="1">
      <c r="A35" s="285">
        <v>23</v>
      </c>
      <c r="B35" s="285">
        <v>412537</v>
      </c>
      <c r="C35" s="299" t="s">
        <v>478</v>
      </c>
      <c r="D35" s="286">
        <v>0</v>
      </c>
      <c r="E35" s="286">
        <v>0</v>
      </c>
      <c r="F35" s="286">
        <v>0</v>
      </c>
      <c r="G35" s="286">
        <v>500</v>
      </c>
      <c r="H35" s="287" t="e">
        <f t="shared" si="2"/>
        <v>#DIV/0!</v>
      </c>
      <c r="I35" s="287" t="e">
        <f t="shared" si="3"/>
        <v>#DIV/0!</v>
      </c>
    </row>
    <row r="36" spans="1:9" ht="24" customHeight="1">
      <c r="A36" s="285"/>
      <c r="B36" s="285"/>
      <c r="C36" s="299"/>
      <c r="D36" s="286"/>
      <c r="E36" s="286"/>
      <c r="F36" s="286"/>
      <c r="G36" s="286"/>
      <c r="H36" s="287"/>
      <c r="I36" s="287"/>
    </row>
    <row r="37" spans="1:9" ht="24" customHeight="1">
      <c r="A37" s="285">
        <v>24</v>
      </c>
      <c r="B37" s="288">
        <v>412700</v>
      </c>
      <c r="C37" s="289" t="s">
        <v>713</v>
      </c>
      <c r="D37" s="290">
        <f>SUM(D38:D38)</f>
        <v>1500</v>
      </c>
      <c r="E37" s="290">
        <f>SUM(E38:E38)</f>
        <v>3060</v>
      </c>
      <c r="F37" s="290">
        <f>SUM(F38:F38)</f>
        <v>4000</v>
      </c>
      <c r="G37" s="290">
        <f>SUM(G38:G38)</f>
        <v>2000</v>
      </c>
      <c r="H37" s="291">
        <f t="shared" si="2"/>
        <v>133.33333333333331</v>
      </c>
      <c r="I37" s="291">
        <f t="shared" si="3"/>
        <v>50</v>
      </c>
    </row>
    <row r="38" spans="1:9" ht="24" customHeight="1">
      <c r="A38" s="9">
        <v>25</v>
      </c>
      <c r="B38" s="9">
        <v>412772</v>
      </c>
      <c r="C38" s="51" t="s">
        <v>82</v>
      </c>
      <c r="D38" s="213">
        <v>1500</v>
      </c>
      <c r="E38" s="213">
        <v>3060</v>
      </c>
      <c r="F38" s="213">
        <v>4000</v>
      </c>
      <c r="G38" s="213">
        <v>2000</v>
      </c>
      <c r="H38" s="54">
        <f t="shared" si="2"/>
        <v>133.33333333333331</v>
      </c>
      <c r="I38" s="54">
        <f t="shared" si="3"/>
        <v>50</v>
      </c>
    </row>
    <row r="39" spans="1:9" ht="24" customHeight="1">
      <c r="A39" s="9"/>
      <c r="B39" s="9"/>
      <c r="C39" s="51"/>
      <c r="D39" s="213"/>
      <c r="E39" s="213"/>
      <c r="F39" s="213"/>
      <c r="G39" s="213"/>
      <c r="H39" s="54"/>
      <c r="I39" s="54"/>
    </row>
    <row r="40" spans="1:9" ht="24" customHeight="1">
      <c r="A40" s="9">
        <v>26</v>
      </c>
      <c r="B40" s="6">
        <v>412900</v>
      </c>
      <c r="C40" s="44" t="s">
        <v>554</v>
      </c>
      <c r="D40" s="211">
        <f>SUM(D41:D43)</f>
        <v>4500</v>
      </c>
      <c r="E40" s="211">
        <f>SUM(E41:E43)</f>
        <v>2888</v>
      </c>
      <c r="F40" s="211">
        <f>SUM(F41:F43)</f>
        <v>4200</v>
      </c>
      <c r="G40" s="211">
        <f>SUM(G41:G43)</f>
        <v>4500</v>
      </c>
      <c r="H40" s="66">
        <f>G40/D40*100</f>
        <v>100</v>
      </c>
      <c r="I40" s="66">
        <f>G40/F40*100</f>
        <v>107.14285714285714</v>
      </c>
    </row>
    <row r="41" spans="1:9" ht="24" customHeight="1">
      <c r="A41" s="9">
        <v>27</v>
      </c>
      <c r="B41" s="9">
        <v>412922</v>
      </c>
      <c r="C41" s="51" t="s">
        <v>363</v>
      </c>
      <c r="D41" s="213">
        <v>1500</v>
      </c>
      <c r="E41" s="213">
        <v>990</v>
      </c>
      <c r="F41" s="213">
        <v>1500</v>
      </c>
      <c r="G41" s="214">
        <v>1500</v>
      </c>
      <c r="H41" s="54">
        <f>G41/D41*100</f>
        <v>100</v>
      </c>
      <c r="I41" s="54">
        <f>G41/F41*100</f>
        <v>100</v>
      </c>
    </row>
    <row r="42" spans="1:9" ht="24" customHeight="1">
      <c r="A42" s="9">
        <v>28</v>
      </c>
      <c r="B42" s="9">
        <v>412929</v>
      </c>
      <c r="C42" s="51" t="s">
        <v>364</v>
      </c>
      <c r="D42" s="213">
        <v>1500</v>
      </c>
      <c r="E42" s="213">
        <v>661</v>
      </c>
      <c r="F42" s="213">
        <v>1000</v>
      </c>
      <c r="G42" s="214">
        <v>1500</v>
      </c>
      <c r="H42" s="54">
        <f>G42/D42*100</f>
        <v>100</v>
      </c>
      <c r="I42" s="54">
        <f>G42/F42*100</f>
        <v>150</v>
      </c>
    </row>
    <row r="43" spans="1:9" ht="24" customHeight="1">
      <c r="A43" s="9">
        <v>29</v>
      </c>
      <c r="B43" s="9">
        <v>412941</v>
      </c>
      <c r="C43" s="51" t="s">
        <v>337</v>
      </c>
      <c r="D43" s="213">
        <v>1500</v>
      </c>
      <c r="E43" s="213">
        <v>1237</v>
      </c>
      <c r="F43" s="213">
        <v>1700</v>
      </c>
      <c r="G43" s="213">
        <v>1500</v>
      </c>
      <c r="H43" s="54">
        <f>G43/D43*100</f>
        <v>100</v>
      </c>
      <c r="I43" s="54">
        <f>G43/F43*100</f>
        <v>88.23529411764706</v>
      </c>
    </row>
    <row r="44" spans="1:9" ht="24" customHeight="1">
      <c r="A44" s="9"/>
      <c r="B44" s="9"/>
      <c r="C44" s="51"/>
      <c r="D44" s="213"/>
      <c r="E44" s="213"/>
      <c r="F44" s="213"/>
      <c r="G44" s="214"/>
      <c r="H44" s="54"/>
      <c r="I44" s="54"/>
    </row>
    <row r="45" spans="1:9" ht="24" customHeight="1">
      <c r="A45" s="9">
        <v>30</v>
      </c>
      <c r="B45" s="6">
        <v>415200</v>
      </c>
      <c r="C45" s="39" t="s">
        <v>712</v>
      </c>
      <c r="D45" s="211">
        <f>D47+D79</f>
        <v>127700</v>
      </c>
      <c r="E45" s="211">
        <f>E47+E79</f>
        <v>79322</v>
      </c>
      <c r="F45" s="211">
        <f>F47+F79</f>
        <v>130220</v>
      </c>
      <c r="G45" s="211">
        <f>G47+G79</f>
        <v>154000</v>
      </c>
      <c r="H45" s="66">
        <f>G45/D45*100</f>
        <v>120.59514487079093</v>
      </c>
      <c r="I45" s="66">
        <f>G45/F45*100</f>
        <v>118.26140377822148</v>
      </c>
    </row>
    <row r="46" spans="1:9" ht="24" customHeight="1">
      <c r="A46" s="9"/>
      <c r="B46" s="6"/>
      <c r="C46" s="39"/>
      <c r="D46" s="211"/>
      <c r="E46" s="211"/>
      <c r="F46" s="211"/>
      <c r="G46" s="211"/>
      <c r="H46" s="67"/>
      <c r="I46" s="66"/>
    </row>
    <row r="47" spans="1:9" ht="24" customHeight="1">
      <c r="A47" s="37">
        <v>31</v>
      </c>
      <c r="B47" s="38">
        <v>415210</v>
      </c>
      <c r="C47" s="39" t="s">
        <v>711</v>
      </c>
      <c r="D47" s="211">
        <f>SUM(D48:D77)</f>
        <v>107700</v>
      </c>
      <c r="E47" s="211">
        <f>SUM(E48:E77)</f>
        <v>79322</v>
      </c>
      <c r="F47" s="211">
        <f>SUM(F48:F77)</f>
        <v>108200</v>
      </c>
      <c r="G47" s="211">
        <f>SUM(G48:G77)</f>
        <v>134000</v>
      </c>
      <c r="H47" s="41">
        <f aca="true" t="shared" si="4" ref="H47:H77">G47/D47*100</f>
        <v>124.41968430826368</v>
      </c>
      <c r="I47" s="42">
        <f aca="true" t="shared" si="5" ref="I47:I77">G47/F47*100</f>
        <v>123.84473197781884</v>
      </c>
    </row>
    <row r="48" spans="1:9" s="5" customFormat="1" ht="24" customHeight="1">
      <c r="A48" s="37">
        <v>32</v>
      </c>
      <c r="B48" s="9">
        <v>415212</v>
      </c>
      <c r="C48" s="19" t="s">
        <v>365</v>
      </c>
      <c r="D48" s="213">
        <v>10000</v>
      </c>
      <c r="E48" s="213">
        <v>7497</v>
      </c>
      <c r="F48" s="213">
        <v>10000</v>
      </c>
      <c r="G48" s="213">
        <v>10000</v>
      </c>
      <c r="H48" s="54">
        <f t="shared" si="4"/>
        <v>100</v>
      </c>
      <c r="I48" s="54">
        <f t="shared" si="5"/>
        <v>100</v>
      </c>
    </row>
    <row r="49" spans="1:9" s="5" customFormat="1" ht="24" customHeight="1">
      <c r="A49" s="37">
        <v>33</v>
      </c>
      <c r="B49" s="9">
        <v>415212</v>
      </c>
      <c r="C49" s="19" t="s">
        <v>647</v>
      </c>
      <c r="D49" s="213">
        <v>0</v>
      </c>
      <c r="E49" s="213">
        <v>500</v>
      </c>
      <c r="F49" s="213">
        <v>500</v>
      </c>
      <c r="G49" s="213">
        <v>0</v>
      </c>
      <c r="H49" s="54" t="e">
        <f t="shared" si="4"/>
        <v>#DIV/0!</v>
      </c>
      <c r="I49" s="54">
        <f t="shared" si="5"/>
        <v>0</v>
      </c>
    </row>
    <row r="50" spans="1:9" s="5" customFormat="1" ht="24" customHeight="1">
      <c r="A50" s="37">
        <v>34</v>
      </c>
      <c r="B50" s="9">
        <v>415212</v>
      </c>
      <c r="C50" s="19" t="s">
        <v>648</v>
      </c>
      <c r="D50" s="213">
        <v>0</v>
      </c>
      <c r="E50" s="213">
        <v>500</v>
      </c>
      <c r="F50" s="213">
        <v>500</v>
      </c>
      <c r="G50" s="213">
        <v>0</v>
      </c>
      <c r="H50" s="54" t="e">
        <f>G50/D50*100</f>
        <v>#DIV/0!</v>
      </c>
      <c r="I50" s="54">
        <f>G50/F50*100</f>
        <v>0</v>
      </c>
    </row>
    <row r="51" spans="1:9" s="5" customFormat="1" ht="24" customHeight="1">
      <c r="A51" s="37">
        <v>35</v>
      </c>
      <c r="B51" s="9">
        <v>415213</v>
      </c>
      <c r="C51" s="19" t="s">
        <v>366</v>
      </c>
      <c r="D51" s="213">
        <v>2500</v>
      </c>
      <c r="E51" s="213">
        <v>2240</v>
      </c>
      <c r="F51" s="213">
        <v>2500</v>
      </c>
      <c r="G51" s="213">
        <v>2500</v>
      </c>
      <c r="H51" s="54">
        <f t="shared" si="4"/>
        <v>100</v>
      </c>
      <c r="I51" s="54">
        <f t="shared" si="5"/>
        <v>100</v>
      </c>
    </row>
    <row r="52" spans="1:9" s="5" customFormat="1" ht="24" customHeight="1">
      <c r="A52" s="37">
        <v>36</v>
      </c>
      <c r="B52" s="9">
        <v>415213</v>
      </c>
      <c r="C52" s="51" t="s">
        <v>126</v>
      </c>
      <c r="D52" s="213">
        <v>4000</v>
      </c>
      <c r="E52" s="213">
        <v>2997</v>
      </c>
      <c r="F52" s="213">
        <v>4000</v>
      </c>
      <c r="G52" s="213">
        <v>3500</v>
      </c>
      <c r="H52" s="54">
        <f t="shared" si="4"/>
        <v>87.5</v>
      </c>
      <c r="I52" s="54">
        <f t="shared" si="5"/>
        <v>87.5</v>
      </c>
    </row>
    <row r="53" spans="1:9" s="5" customFormat="1" ht="24" customHeight="1">
      <c r="A53" s="37">
        <v>37</v>
      </c>
      <c r="B53" s="9">
        <v>415213</v>
      </c>
      <c r="C53" s="51" t="s">
        <v>652</v>
      </c>
      <c r="D53" s="213">
        <v>0</v>
      </c>
      <c r="E53" s="213">
        <v>0</v>
      </c>
      <c r="F53" s="213">
        <v>0</v>
      </c>
      <c r="G53" s="213">
        <v>3500</v>
      </c>
      <c r="H53" s="54" t="e">
        <f>G53/D53*100</f>
        <v>#DIV/0!</v>
      </c>
      <c r="I53" s="54" t="e">
        <f>G53/F53*100</f>
        <v>#DIV/0!</v>
      </c>
    </row>
    <row r="54" spans="1:9" s="5" customFormat="1" ht="24" customHeight="1">
      <c r="A54" s="37">
        <v>38</v>
      </c>
      <c r="B54" s="9">
        <v>415213</v>
      </c>
      <c r="C54" s="19" t="s">
        <v>368</v>
      </c>
      <c r="D54" s="213">
        <v>4000</v>
      </c>
      <c r="E54" s="213">
        <v>2997</v>
      </c>
      <c r="F54" s="213">
        <v>4000</v>
      </c>
      <c r="G54" s="213">
        <v>2000</v>
      </c>
      <c r="H54" s="54">
        <f t="shared" si="4"/>
        <v>50</v>
      </c>
      <c r="I54" s="54">
        <f t="shared" si="5"/>
        <v>50</v>
      </c>
    </row>
    <row r="55" spans="1:9" s="5" customFormat="1" ht="24" customHeight="1">
      <c r="A55" s="37">
        <v>39</v>
      </c>
      <c r="B55" s="9">
        <v>415213</v>
      </c>
      <c r="C55" s="19" t="s">
        <v>593</v>
      </c>
      <c r="D55" s="213">
        <v>1000</v>
      </c>
      <c r="E55" s="213">
        <v>1247</v>
      </c>
      <c r="F55" s="213">
        <v>1000</v>
      </c>
      <c r="G55" s="213">
        <v>500</v>
      </c>
      <c r="H55" s="54">
        <f>G55/D55*100</f>
        <v>50</v>
      </c>
      <c r="I55" s="54">
        <f>G55/F55*100</f>
        <v>50</v>
      </c>
    </row>
    <row r="56" spans="1:9" s="5" customFormat="1" ht="24" customHeight="1">
      <c r="A56" s="37">
        <v>40</v>
      </c>
      <c r="B56" s="9">
        <v>415213</v>
      </c>
      <c r="C56" s="51" t="s">
        <v>371</v>
      </c>
      <c r="D56" s="213">
        <v>4000</v>
      </c>
      <c r="E56" s="213">
        <v>1950</v>
      </c>
      <c r="F56" s="212">
        <v>4000</v>
      </c>
      <c r="G56" s="213">
        <v>3000</v>
      </c>
      <c r="H56" s="54">
        <f t="shared" si="4"/>
        <v>75</v>
      </c>
      <c r="I56" s="54">
        <f t="shared" si="5"/>
        <v>75</v>
      </c>
    </row>
    <row r="57" spans="1:9" s="5" customFormat="1" ht="24" customHeight="1">
      <c r="A57" s="37">
        <v>41</v>
      </c>
      <c r="B57" s="9">
        <v>415214</v>
      </c>
      <c r="C57" s="51" t="s">
        <v>136</v>
      </c>
      <c r="D57" s="213">
        <v>7500</v>
      </c>
      <c r="E57" s="213">
        <v>1250</v>
      </c>
      <c r="F57" s="213">
        <v>7500</v>
      </c>
      <c r="G57" s="213">
        <v>9000</v>
      </c>
      <c r="H57" s="54">
        <f t="shared" si="4"/>
        <v>120</v>
      </c>
      <c r="I57" s="54">
        <f t="shared" si="5"/>
        <v>120</v>
      </c>
    </row>
    <row r="58" spans="1:9" s="5" customFormat="1" ht="24" customHeight="1">
      <c r="A58" s="37">
        <v>42</v>
      </c>
      <c r="B58" s="9">
        <v>415215</v>
      </c>
      <c r="C58" s="51" t="s">
        <v>372</v>
      </c>
      <c r="D58" s="213">
        <v>4000</v>
      </c>
      <c r="E58" s="213">
        <v>2997</v>
      </c>
      <c r="F58" s="213">
        <v>4000</v>
      </c>
      <c r="G58" s="213">
        <v>3500</v>
      </c>
      <c r="H58" s="54">
        <f t="shared" si="4"/>
        <v>87.5</v>
      </c>
      <c r="I58" s="54">
        <f t="shared" si="5"/>
        <v>87.5</v>
      </c>
    </row>
    <row r="59" spans="1:9" s="5" customFormat="1" ht="24" customHeight="1">
      <c r="A59" s="37">
        <v>43</v>
      </c>
      <c r="B59" s="9">
        <v>415215</v>
      </c>
      <c r="C59" s="51" t="s">
        <v>129</v>
      </c>
      <c r="D59" s="213">
        <v>1000</v>
      </c>
      <c r="E59" s="213">
        <v>747</v>
      </c>
      <c r="F59" s="213">
        <v>1000</v>
      </c>
      <c r="G59" s="213">
        <v>500</v>
      </c>
      <c r="H59" s="54">
        <f t="shared" si="4"/>
        <v>50</v>
      </c>
      <c r="I59" s="54">
        <f t="shared" si="5"/>
        <v>50</v>
      </c>
    </row>
    <row r="60" spans="1:9" s="5" customFormat="1" ht="24" customHeight="1">
      <c r="A60" s="37">
        <v>44</v>
      </c>
      <c r="B60" s="9">
        <v>415215</v>
      </c>
      <c r="C60" s="51" t="s">
        <v>130</v>
      </c>
      <c r="D60" s="213">
        <v>4000</v>
      </c>
      <c r="E60" s="213">
        <v>3330</v>
      </c>
      <c r="F60" s="213">
        <v>4000</v>
      </c>
      <c r="G60" s="213">
        <v>3500</v>
      </c>
      <c r="H60" s="54">
        <f t="shared" si="4"/>
        <v>87.5</v>
      </c>
      <c r="I60" s="54">
        <f t="shared" si="5"/>
        <v>87.5</v>
      </c>
    </row>
    <row r="61" spans="1:9" s="5" customFormat="1" ht="24" customHeight="1">
      <c r="A61" s="37">
        <v>45</v>
      </c>
      <c r="B61" s="9">
        <v>415215</v>
      </c>
      <c r="C61" s="51" t="s">
        <v>131</v>
      </c>
      <c r="D61" s="213">
        <v>2000</v>
      </c>
      <c r="E61" s="213">
        <v>1826</v>
      </c>
      <c r="F61" s="213">
        <v>2000</v>
      </c>
      <c r="G61" s="213">
        <v>1500</v>
      </c>
      <c r="H61" s="54">
        <f t="shared" si="4"/>
        <v>75</v>
      </c>
      <c r="I61" s="54">
        <f t="shared" si="5"/>
        <v>75</v>
      </c>
    </row>
    <row r="62" spans="1:9" s="5" customFormat="1" ht="24" customHeight="1">
      <c r="A62" s="37">
        <v>46</v>
      </c>
      <c r="B62" s="9">
        <v>415215</v>
      </c>
      <c r="C62" s="51" t="s">
        <v>613</v>
      </c>
      <c r="D62" s="213">
        <v>2000</v>
      </c>
      <c r="E62" s="213">
        <v>1494</v>
      </c>
      <c r="F62" s="213">
        <v>2000</v>
      </c>
      <c r="G62" s="213">
        <v>1500</v>
      </c>
      <c r="H62" s="54">
        <f>G62/D62*100</f>
        <v>75</v>
      </c>
      <c r="I62" s="54">
        <f>G62/F62*100</f>
        <v>75</v>
      </c>
    </row>
    <row r="63" spans="1:9" ht="24" customHeight="1">
      <c r="A63" s="37">
        <v>47</v>
      </c>
      <c r="B63" s="9">
        <v>415215</v>
      </c>
      <c r="C63" s="51" t="s">
        <v>373</v>
      </c>
      <c r="D63" s="213">
        <v>8700</v>
      </c>
      <c r="E63" s="213">
        <v>7025</v>
      </c>
      <c r="F63" s="213">
        <v>8700</v>
      </c>
      <c r="G63" s="214">
        <v>5000</v>
      </c>
      <c r="H63" s="54">
        <f t="shared" si="4"/>
        <v>57.47126436781609</v>
      </c>
      <c r="I63" s="54">
        <f t="shared" si="5"/>
        <v>57.47126436781609</v>
      </c>
    </row>
    <row r="64" spans="1:9" ht="24" customHeight="1">
      <c r="A64" s="37">
        <v>48</v>
      </c>
      <c r="B64" s="9">
        <v>415215</v>
      </c>
      <c r="C64" s="51" t="s">
        <v>127</v>
      </c>
      <c r="D64" s="212">
        <v>10000</v>
      </c>
      <c r="E64" s="212">
        <v>7497</v>
      </c>
      <c r="F64" s="212">
        <v>10000</v>
      </c>
      <c r="G64" s="214">
        <v>5000</v>
      </c>
      <c r="H64" s="54">
        <f t="shared" si="4"/>
        <v>50</v>
      </c>
      <c r="I64" s="54">
        <f t="shared" si="5"/>
        <v>50</v>
      </c>
    </row>
    <row r="65" spans="1:9" s="5" customFormat="1" ht="24" customHeight="1">
      <c r="A65" s="37">
        <v>49</v>
      </c>
      <c r="B65" s="9">
        <v>415216</v>
      </c>
      <c r="C65" s="51" t="s">
        <v>132</v>
      </c>
      <c r="D65" s="213">
        <v>1000</v>
      </c>
      <c r="E65" s="213">
        <v>996</v>
      </c>
      <c r="F65" s="213">
        <v>1000</v>
      </c>
      <c r="G65" s="213">
        <v>1000</v>
      </c>
      <c r="H65" s="54">
        <f t="shared" si="4"/>
        <v>100</v>
      </c>
      <c r="I65" s="54">
        <f t="shared" si="5"/>
        <v>100</v>
      </c>
    </row>
    <row r="66" spans="1:9" s="5" customFormat="1" ht="24" customHeight="1">
      <c r="A66" s="37">
        <v>50</v>
      </c>
      <c r="B66" s="9">
        <v>415216</v>
      </c>
      <c r="C66" s="19" t="s">
        <v>123</v>
      </c>
      <c r="D66" s="213">
        <v>3000</v>
      </c>
      <c r="E66" s="213">
        <v>2250</v>
      </c>
      <c r="F66" s="213">
        <v>3000</v>
      </c>
      <c r="G66" s="213">
        <v>2500</v>
      </c>
      <c r="H66" s="54">
        <f t="shared" si="4"/>
        <v>83.33333333333334</v>
      </c>
      <c r="I66" s="54">
        <f t="shared" si="5"/>
        <v>83.33333333333334</v>
      </c>
    </row>
    <row r="67" spans="1:9" s="5" customFormat="1" ht="24" customHeight="1">
      <c r="A67" s="37">
        <v>51</v>
      </c>
      <c r="B67" s="9">
        <v>415216</v>
      </c>
      <c r="C67" s="19" t="s">
        <v>369</v>
      </c>
      <c r="D67" s="213">
        <v>1000</v>
      </c>
      <c r="E67" s="213">
        <v>747</v>
      </c>
      <c r="F67" s="213">
        <v>1000</v>
      </c>
      <c r="G67" s="213">
        <v>1000</v>
      </c>
      <c r="H67" s="54">
        <f t="shared" si="4"/>
        <v>100</v>
      </c>
      <c r="I67" s="54">
        <f t="shared" si="5"/>
        <v>100</v>
      </c>
    </row>
    <row r="68" spans="1:9" s="5" customFormat="1" ht="24" customHeight="1">
      <c r="A68" s="37">
        <v>52</v>
      </c>
      <c r="B68" s="9">
        <v>415216</v>
      </c>
      <c r="C68" s="51" t="s">
        <v>376</v>
      </c>
      <c r="D68" s="213">
        <v>15000</v>
      </c>
      <c r="E68" s="213">
        <v>15000</v>
      </c>
      <c r="F68" s="212">
        <v>15000</v>
      </c>
      <c r="G68" s="213">
        <v>15000</v>
      </c>
      <c r="H68" s="54">
        <f t="shared" si="4"/>
        <v>100</v>
      </c>
      <c r="I68" s="54">
        <f t="shared" si="5"/>
        <v>100</v>
      </c>
    </row>
    <row r="69" spans="1:9" s="5" customFormat="1" ht="24" customHeight="1">
      <c r="A69" s="37">
        <v>53</v>
      </c>
      <c r="B69" s="9">
        <v>415217</v>
      </c>
      <c r="C69" s="19" t="s">
        <v>367</v>
      </c>
      <c r="D69" s="213">
        <v>7000</v>
      </c>
      <c r="E69" s="213">
        <v>5247</v>
      </c>
      <c r="F69" s="212">
        <v>7000</v>
      </c>
      <c r="G69" s="213">
        <v>6500</v>
      </c>
      <c r="H69" s="54">
        <f t="shared" si="4"/>
        <v>92.85714285714286</v>
      </c>
      <c r="I69" s="54">
        <f t="shared" si="5"/>
        <v>92.85714285714286</v>
      </c>
    </row>
    <row r="70" spans="1:9" s="5" customFormat="1" ht="24" customHeight="1">
      <c r="A70" s="37">
        <v>54</v>
      </c>
      <c r="B70" s="9">
        <v>415217</v>
      </c>
      <c r="C70" s="19" t="s">
        <v>591</v>
      </c>
      <c r="D70" s="213">
        <v>500</v>
      </c>
      <c r="E70" s="213">
        <v>0</v>
      </c>
      <c r="F70" s="212">
        <v>0</v>
      </c>
      <c r="G70" s="213">
        <v>0</v>
      </c>
      <c r="H70" s="54">
        <f>G70/D70*100</f>
        <v>0</v>
      </c>
      <c r="I70" s="54" t="e">
        <f>G70/F70*100</f>
        <v>#DIV/0!</v>
      </c>
    </row>
    <row r="71" spans="1:9" s="5" customFormat="1" ht="24" customHeight="1">
      <c r="A71" s="37">
        <v>55</v>
      </c>
      <c r="B71" s="9">
        <v>415217</v>
      </c>
      <c r="C71" s="19" t="s">
        <v>374</v>
      </c>
      <c r="D71" s="213">
        <v>2500</v>
      </c>
      <c r="E71" s="213">
        <v>2272</v>
      </c>
      <c r="F71" s="213">
        <v>2500</v>
      </c>
      <c r="G71" s="213">
        <v>2500</v>
      </c>
      <c r="H71" s="54">
        <f t="shared" si="4"/>
        <v>100</v>
      </c>
      <c r="I71" s="54">
        <f t="shared" si="5"/>
        <v>100</v>
      </c>
    </row>
    <row r="72" spans="1:9" s="5" customFormat="1" ht="24" customHeight="1">
      <c r="A72" s="37">
        <v>56</v>
      </c>
      <c r="B72" s="9">
        <v>415217</v>
      </c>
      <c r="C72" s="19" t="s">
        <v>375</v>
      </c>
      <c r="D72" s="213">
        <v>4000</v>
      </c>
      <c r="E72" s="213">
        <v>5469</v>
      </c>
      <c r="F72" s="213">
        <v>4000</v>
      </c>
      <c r="G72" s="213">
        <v>3000</v>
      </c>
      <c r="H72" s="54">
        <f t="shared" si="4"/>
        <v>75</v>
      </c>
      <c r="I72" s="54">
        <f t="shared" si="5"/>
        <v>75</v>
      </c>
    </row>
    <row r="73" spans="1:9" s="5" customFormat="1" ht="24" customHeight="1">
      <c r="A73" s="37">
        <v>57</v>
      </c>
      <c r="B73" s="9">
        <v>415218</v>
      </c>
      <c r="C73" s="51" t="s">
        <v>137</v>
      </c>
      <c r="D73" s="213">
        <v>1000</v>
      </c>
      <c r="E73" s="213">
        <v>747</v>
      </c>
      <c r="F73" s="213">
        <v>1000</v>
      </c>
      <c r="G73" s="213">
        <v>500</v>
      </c>
      <c r="H73" s="54">
        <f t="shared" si="4"/>
        <v>50</v>
      </c>
      <c r="I73" s="54">
        <f t="shared" si="5"/>
        <v>50</v>
      </c>
    </row>
    <row r="74" spans="1:9" s="5" customFormat="1" ht="24" customHeight="1">
      <c r="A74" s="37">
        <v>58</v>
      </c>
      <c r="B74" s="9">
        <v>415218</v>
      </c>
      <c r="C74" s="51" t="s">
        <v>592</v>
      </c>
      <c r="D74" s="213">
        <v>500</v>
      </c>
      <c r="E74" s="213">
        <v>500</v>
      </c>
      <c r="F74" s="213">
        <v>500</v>
      </c>
      <c r="G74" s="213">
        <v>500</v>
      </c>
      <c r="H74" s="54">
        <f>G74/D74*100</f>
        <v>100</v>
      </c>
      <c r="I74" s="54">
        <f>G74/F74*100</f>
        <v>100</v>
      </c>
    </row>
    <row r="75" spans="1:9" s="5" customFormat="1" ht="24" customHeight="1">
      <c r="A75" s="37">
        <v>59</v>
      </c>
      <c r="B75" s="9">
        <v>415219</v>
      </c>
      <c r="C75" s="19" t="s">
        <v>649</v>
      </c>
      <c r="D75" s="213">
        <v>0</v>
      </c>
      <c r="E75" s="213">
        <v>0</v>
      </c>
      <c r="F75" s="213">
        <v>0</v>
      </c>
      <c r="G75" s="213">
        <v>15000</v>
      </c>
      <c r="H75" s="54" t="e">
        <f>G75/D75*100</f>
        <v>#DIV/0!</v>
      </c>
      <c r="I75" s="54" t="e">
        <f>G75/F75*100</f>
        <v>#DIV/0!</v>
      </c>
    </row>
    <row r="76" spans="1:9" s="5" customFormat="1" ht="24" customHeight="1">
      <c r="A76" s="37">
        <v>59</v>
      </c>
      <c r="B76" s="9">
        <v>415219</v>
      </c>
      <c r="C76" s="19" t="s">
        <v>738</v>
      </c>
      <c r="D76" s="213">
        <v>0</v>
      </c>
      <c r="E76" s="213">
        <v>0</v>
      </c>
      <c r="F76" s="213">
        <v>0</v>
      </c>
      <c r="G76" s="213">
        <v>30000</v>
      </c>
      <c r="H76" s="54" t="e">
        <f>G76/D76*100</f>
        <v>#DIV/0!</v>
      </c>
      <c r="I76" s="54" t="e">
        <f>G76/F76*100</f>
        <v>#DIV/0!</v>
      </c>
    </row>
    <row r="77" spans="1:9" s="5" customFormat="1" ht="24" customHeight="1">
      <c r="A77" s="37">
        <v>60</v>
      </c>
      <c r="B77" s="9">
        <v>415219</v>
      </c>
      <c r="C77" s="19" t="s">
        <v>370</v>
      </c>
      <c r="D77" s="213">
        <v>7500</v>
      </c>
      <c r="E77" s="213">
        <v>0</v>
      </c>
      <c r="F77" s="213">
        <v>7500</v>
      </c>
      <c r="G77" s="213">
        <v>2000</v>
      </c>
      <c r="H77" s="54">
        <f t="shared" si="4"/>
        <v>26.666666666666668</v>
      </c>
      <c r="I77" s="54">
        <f t="shared" si="5"/>
        <v>26.666666666666668</v>
      </c>
    </row>
    <row r="78" spans="1:9" s="5" customFormat="1" ht="24" customHeight="1">
      <c r="A78" s="9"/>
      <c r="B78" s="9"/>
      <c r="C78" s="51"/>
      <c r="D78" s="213"/>
      <c r="E78" s="213"/>
      <c r="F78" s="213"/>
      <c r="G78" s="218"/>
      <c r="H78" s="54"/>
      <c r="I78" s="54"/>
    </row>
    <row r="79" spans="1:9" ht="24" customHeight="1">
      <c r="A79" s="37">
        <v>61</v>
      </c>
      <c r="B79" s="38">
        <v>415230</v>
      </c>
      <c r="C79" s="39" t="s">
        <v>710</v>
      </c>
      <c r="D79" s="211">
        <f>SUM(D80:D81)</f>
        <v>20000</v>
      </c>
      <c r="E79" s="211">
        <f>SUM(E80:E81)</f>
        <v>0</v>
      </c>
      <c r="F79" s="211">
        <f>SUM(F80:F81)</f>
        <v>22020</v>
      </c>
      <c r="G79" s="211">
        <f>SUM(G80:G81)</f>
        <v>20000</v>
      </c>
      <c r="H79" s="41">
        <f>G79/D79*100</f>
        <v>100</v>
      </c>
      <c r="I79" s="43">
        <f>G79/F79*100</f>
        <v>90.82652134423252</v>
      </c>
    </row>
    <row r="80" spans="1:9" ht="24" customHeight="1">
      <c r="A80" s="9">
        <v>62</v>
      </c>
      <c r="B80" s="9">
        <v>415239</v>
      </c>
      <c r="C80" s="51" t="s">
        <v>515</v>
      </c>
      <c r="D80" s="212">
        <v>10000</v>
      </c>
      <c r="E80" s="212">
        <v>0</v>
      </c>
      <c r="F80" s="213">
        <v>11960</v>
      </c>
      <c r="G80" s="214">
        <v>10000</v>
      </c>
      <c r="H80" s="54">
        <f>G80/D80*100</f>
        <v>100</v>
      </c>
      <c r="I80" s="54">
        <f>G80/F80*100</f>
        <v>83.61204013377926</v>
      </c>
    </row>
    <row r="81" spans="1:9" ht="24" customHeight="1">
      <c r="A81" s="9">
        <v>63</v>
      </c>
      <c r="B81" s="9">
        <v>415239</v>
      </c>
      <c r="C81" s="51" t="s">
        <v>516</v>
      </c>
      <c r="D81" s="213">
        <v>10000</v>
      </c>
      <c r="E81" s="213">
        <v>0</v>
      </c>
      <c r="F81" s="213">
        <v>10060</v>
      </c>
      <c r="G81" s="214">
        <v>10000</v>
      </c>
      <c r="H81" s="54">
        <f>G81/D81*100</f>
        <v>100</v>
      </c>
      <c r="I81" s="54">
        <f>G81/F81*100</f>
        <v>99.40357852882704</v>
      </c>
    </row>
    <row r="82" spans="1:9" ht="24" customHeight="1">
      <c r="A82" s="9"/>
      <c r="B82" s="12"/>
      <c r="C82" s="142"/>
      <c r="D82" s="221"/>
      <c r="E82" s="221"/>
      <c r="F82" s="221"/>
      <c r="G82" s="233"/>
      <c r="H82" s="54"/>
      <c r="I82" s="54"/>
    </row>
    <row r="83" spans="1:9" ht="24" customHeight="1">
      <c r="A83" s="9">
        <v>64</v>
      </c>
      <c r="B83" s="6">
        <v>416000</v>
      </c>
      <c r="C83" s="39" t="s">
        <v>742</v>
      </c>
      <c r="D83" s="211">
        <f>D84+D93</f>
        <v>160000</v>
      </c>
      <c r="E83" s="211">
        <f>E84+E93</f>
        <v>90370</v>
      </c>
      <c r="F83" s="211">
        <f>F84+F93</f>
        <v>157800</v>
      </c>
      <c r="G83" s="211">
        <f>G84+G93</f>
        <v>177000</v>
      </c>
      <c r="H83" s="66">
        <f>G83/D83*100</f>
        <v>110.625</v>
      </c>
      <c r="I83" s="66">
        <f>G83/F83*100</f>
        <v>112.16730038022813</v>
      </c>
    </row>
    <row r="84" spans="1:9" ht="24" customHeight="1">
      <c r="A84" s="9">
        <v>65</v>
      </c>
      <c r="B84" s="6">
        <v>416100</v>
      </c>
      <c r="C84" s="39" t="s">
        <v>741</v>
      </c>
      <c r="D84" s="211">
        <f>SUM(D85:D91)</f>
        <v>125000</v>
      </c>
      <c r="E84" s="211">
        <f>SUM(E85:E91)</f>
        <v>70318</v>
      </c>
      <c r="F84" s="211">
        <f>SUM(F85:F91)</f>
        <v>124800</v>
      </c>
      <c r="G84" s="211">
        <f>SUM(G85:G91)</f>
        <v>142000</v>
      </c>
      <c r="H84" s="66">
        <f aca="true" t="shared" si="6" ref="H84:H91">G84/D84*100</f>
        <v>113.6</v>
      </c>
      <c r="I84" s="66">
        <f aca="true" t="shared" si="7" ref="I84:I91">G84/F84*100</f>
        <v>113.78205128205127</v>
      </c>
    </row>
    <row r="85" spans="1:9" ht="24" customHeight="1">
      <c r="A85" s="9">
        <v>66</v>
      </c>
      <c r="B85" s="9">
        <v>416119</v>
      </c>
      <c r="C85" s="51" t="s">
        <v>377</v>
      </c>
      <c r="D85" s="212">
        <v>12000</v>
      </c>
      <c r="E85" s="213">
        <v>7242</v>
      </c>
      <c r="F85" s="213">
        <v>12000</v>
      </c>
      <c r="G85" s="218">
        <v>12000</v>
      </c>
      <c r="H85" s="54">
        <f t="shared" si="6"/>
        <v>100</v>
      </c>
      <c r="I85" s="54">
        <f t="shared" si="7"/>
        <v>100</v>
      </c>
    </row>
    <row r="86" spans="1:9" ht="24" customHeight="1">
      <c r="A86" s="9">
        <v>67</v>
      </c>
      <c r="B86" s="9">
        <v>416119</v>
      </c>
      <c r="C86" s="51" t="s">
        <v>378</v>
      </c>
      <c r="D86" s="213">
        <v>4000</v>
      </c>
      <c r="E86" s="213">
        <v>2556</v>
      </c>
      <c r="F86" s="213">
        <v>4000</v>
      </c>
      <c r="G86" s="214">
        <v>4000</v>
      </c>
      <c r="H86" s="54">
        <f t="shared" si="6"/>
        <v>100</v>
      </c>
      <c r="I86" s="54">
        <f t="shared" si="7"/>
        <v>100</v>
      </c>
    </row>
    <row r="87" spans="1:9" ht="24" customHeight="1">
      <c r="A87" s="9">
        <v>68</v>
      </c>
      <c r="B87" s="9">
        <v>416122</v>
      </c>
      <c r="C87" s="51" t="s">
        <v>379</v>
      </c>
      <c r="D87" s="212">
        <v>10000</v>
      </c>
      <c r="E87" s="212">
        <v>3970</v>
      </c>
      <c r="F87" s="213">
        <v>10000</v>
      </c>
      <c r="G87" s="218">
        <v>10000</v>
      </c>
      <c r="H87" s="54">
        <f t="shared" si="6"/>
        <v>100</v>
      </c>
      <c r="I87" s="54">
        <f t="shared" si="7"/>
        <v>100</v>
      </c>
    </row>
    <row r="88" spans="1:9" s="5" customFormat="1" ht="24" customHeight="1">
      <c r="A88" s="9">
        <v>69</v>
      </c>
      <c r="B88" s="9">
        <v>416124</v>
      </c>
      <c r="C88" s="51" t="s">
        <v>380</v>
      </c>
      <c r="D88" s="213">
        <v>76000</v>
      </c>
      <c r="E88" s="213">
        <v>46583</v>
      </c>
      <c r="F88" s="213">
        <v>65800</v>
      </c>
      <c r="G88" s="213">
        <v>76000</v>
      </c>
      <c r="H88" s="54">
        <f t="shared" si="6"/>
        <v>100</v>
      </c>
      <c r="I88" s="54">
        <f t="shared" si="7"/>
        <v>115.50151975683892</v>
      </c>
    </row>
    <row r="89" spans="1:9" s="5" customFormat="1" ht="24" customHeight="1">
      <c r="A89" s="9">
        <v>70</v>
      </c>
      <c r="B89" s="9">
        <v>416124</v>
      </c>
      <c r="C89" s="19" t="s">
        <v>555</v>
      </c>
      <c r="D89" s="213">
        <v>3000</v>
      </c>
      <c r="E89" s="213">
        <v>1700</v>
      </c>
      <c r="F89" s="213">
        <v>3000</v>
      </c>
      <c r="G89" s="213">
        <v>5000</v>
      </c>
      <c r="H89" s="54">
        <f t="shared" si="6"/>
        <v>166.66666666666669</v>
      </c>
      <c r="I89" s="54">
        <f t="shared" si="7"/>
        <v>166.66666666666669</v>
      </c>
    </row>
    <row r="90" spans="1:9" ht="24" customHeight="1">
      <c r="A90" s="9">
        <v>71</v>
      </c>
      <c r="B90" s="9">
        <v>416126</v>
      </c>
      <c r="C90" s="51" t="s">
        <v>622</v>
      </c>
      <c r="D90" s="212">
        <v>20000</v>
      </c>
      <c r="E90" s="212">
        <v>8267</v>
      </c>
      <c r="F90" s="213">
        <v>25000</v>
      </c>
      <c r="G90" s="214">
        <v>25000</v>
      </c>
      <c r="H90" s="54">
        <f t="shared" si="6"/>
        <v>125</v>
      </c>
      <c r="I90" s="54">
        <f t="shared" si="7"/>
        <v>100</v>
      </c>
    </row>
    <row r="91" spans="1:9" ht="24" customHeight="1">
      <c r="A91" s="9">
        <v>72</v>
      </c>
      <c r="B91" s="9">
        <v>416128</v>
      </c>
      <c r="C91" s="51" t="s">
        <v>623</v>
      </c>
      <c r="D91" s="212">
        <v>0</v>
      </c>
      <c r="E91" s="212">
        <v>0</v>
      </c>
      <c r="F91" s="213">
        <v>5000</v>
      </c>
      <c r="G91" s="214">
        <v>10000</v>
      </c>
      <c r="H91" s="54" t="e">
        <f t="shared" si="6"/>
        <v>#DIV/0!</v>
      </c>
      <c r="I91" s="54">
        <f t="shared" si="7"/>
        <v>200</v>
      </c>
    </row>
    <row r="92" spans="1:9" ht="24" customHeight="1">
      <c r="A92" s="9"/>
      <c r="B92" s="9"/>
      <c r="C92" s="51"/>
      <c r="D92" s="212"/>
      <c r="E92" s="212"/>
      <c r="F92" s="213"/>
      <c r="G92" s="218"/>
      <c r="H92" s="54"/>
      <c r="I92" s="54"/>
    </row>
    <row r="93" spans="1:9" ht="24" customHeight="1">
      <c r="A93" s="9">
        <v>73</v>
      </c>
      <c r="B93" s="68">
        <v>416300</v>
      </c>
      <c r="C93" s="69" t="s">
        <v>381</v>
      </c>
      <c r="D93" s="234">
        <f>D94</f>
        <v>35000</v>
      </c>
      <c r="E93" s="234">
        <f>E94</f>
        <v>20052</v>
      </c>
      <c r="F93" s="234">
        <f>F94</f>
        <v>33000</v>
      </c>
      <c r="G93" s="234">
        <f>G94</f>
        <v>35000</v>
      </c>
      <c r="H93" s="71">
        <f>G93/D93*100</f>
        <v>100</v>
      </c>
      <c r="I93" s="71">
        <f>G93/F93*100</f>
        <v>106.06060606060606</v>
      </c>
    </row>
    <row r="94" spans="1:9" ht="24" customHeight="1">
      <c r="A94" s="9">
        <v>74</v>
      </c>
      <c r="B94" s="9">
        <v>416323</v>
      </c>
      <c r="C94" s="51" t="s">
        <v>382</v>
      </c>
      <c r="D94" s="212">
        <v>35000</v>
      </c>
      <c r="E94" s="212">
        <v>20052</v>
      </c>
      <c r="F94" s="213">
        <v>33000</v>
      </c>
      <c r="G94" s="214">
        <v>35000</v>
      </c>
      <c r="H94" s="54">
        <f>G94/D94*100</f>
        <v>100</v>
      </c>
      <c r="I94" s="54">
        <f>G94/F94*100</f>
        <v>106.06060606060606</v>
      </c>
    </row>
    <row r="95" spans="1:9" ht="24" customHeight="1">
      <c r="A95" s="9">
        <v>75</v>
      </c>
      <c r="B95" s="6">
        <v>511300</v>
      </c>
      <c r="C95" s="39" t="s">
        <v>383</v>
      </c>
      <c r="D95" s="224">
        <f>D96</f>
        <v>10000</v>
      </c>
      <c r="E95" s="224">
        <f>E96</f>
        <v>13782</v>
      </c>
      <c r="F95" s="224">
        <f>F96</f>
        <v>25000</v>
      </c>
      <c r="G95" s="256">
        <f>G96</f>
        <v>10000</v>
      </c>
      <c r="H95" s="66">
        <f>G95/D95*100</f>
        <v>100</v>
      </c>
      <c r="I95" s="66">
        <f>G95/F95*100</f>
        <v>40</v>
      </c>
    </row>
    <row r="96" spans="1:9" ht="24" customHeight="1">
      <c r="A96" s="9">
        <v>76</v>
      </c>
      <c r="B96" s="9">
        <v>511300</v>
      </c>
      <c r="C96" s="51" t="s">
        <v>384</v>
      </c>
      <c r="D96" s="213">
        <v>10000</v>
      </c>
      <c r="E96" s="213">
        <v>13782</v>
      </c>
      <c r="F96" s="213">
        <v>25000</v>
      </c>
      <c r="G96" s="214">
        <v>10000</v>
      </c>
      <c r="H96" s="54">
        <f>G96/D96*100</f>
        <v>100</v>
      </c>
      <c r="I96" s="54">
        <f>G96/F96*100</f>
        <v>40</v>
      </c>
    </row>
    <row r="97" spans="1:9" ht="24" customHeight="1">
      <c r="A97" s="149"/>
      <c r="B97" s="149"/>
      <c r="C97" s="150"/>
      <c r="D97" s="236"/>
      <c r="E97" s="236"/>
      <c r="F97" s="236"/>
      <c r="G97" s="237"/>
      <c r="H97" s="151"/>
      <c r="I97" s="54"/>
    </row>
    <row r="98" spans="1:11" ht="24" customHeight="1">
      <c r="A98" s="9">
        <v>77</v>
      </c>
      <c r="B98" s="12"/>
      <c r="C98" s="39" t="s">
        <v>740</v>
      </c>
      <c r="D98" s="211">
        <f>D7+D95</f>
        <v>387200</v>
      </c>
      <c r="E98" s="211">
        <f>E7+E95</f>
        <v>249993</v>
      </c>
      <c r="F98" s="211">
        <f>F7+F95</f>
        <v>417070</v>
      </c>
      <c r="G98" s="211">
        <f>G7+G95</f>
        <v>436000</v>
      </c>
      <c r="H98" s="66">
        <f>G98/D98*100</f>
        <v>112.60330578512396</v>
      </c>
      <c r="I98" s="66">
        <f>G98/F98*100</f>
        <v>104.53880643537057</v>
      </c>
      <c r="K98" s="280"/>
    </row>
    <row r="99" spans="1:11" ht="24" customHeight="1">
      <c r="A99" s="136"/>
      <c r="B99" s="146"/>
      <c r="C99" s="48"/>
      <c r="D99" s="207"/>
      <c r="E99" s="207"/>
      <c r="F99" s="207"/>
      <c r="G99" s="207"/>
      <c r="H99" s="153"/>
      <c r="I99" s="153"/>
      <c r="K99" s="280"/>
    </row>
    <row r="100" spans="8:9" ht="24" customHeight="1">
      <c r="H100" s="154"/>
      <c r="I100" s="154"/>
    </row>
    <row r="101" spans="8:9" ht="24" customHeight="1">
      <c r="H101" s="154"/>
      <c r="I101" s="154"/>
    </row>
    <row r="102" ht="24" customHeight="1"/>
    <row r="103" ht="12.75">
      <c r="F103" s="257"/>
    </row>
  </sheetData>
  <sheetProtection/>
  <mergeCells count="11">
    <mergeCell ref="D3:D5"/>
    <mergeCell ref="E3:E5"/>
    <mergeCell ref="F3:F5"/>
    <mergeCell ref="G3:G5"/>
    <mergeCell ref="H4:H5"/>
    <mergeCell ref="I4:I5"/>
    <mergeCell ref="A1:D1"/>
    <mergeCell ref="A2:C2"/>
    <mergeCell ref="A3:A5"/>
    <mergeCell ref="B3:B5"/>
    <mergeCell ref="C3:C5"/>
  </mergeCells>
  <printOptions/>
  <pageMargins left="0.31496062992125984" right="0.2362204724409449" top="0.7480314960629921" bottom="0.7480314960629921" header="0.5118110236220472" footer="0.5118110236220472"/>
  <pageSetup horizontalDpi="300" verticalDpi="3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L36"/>
  <sheetViews>
    <sheetView zoomScalePageLayoutView="0" workbookViewId="0" topLeftCell="A1">
      <selection activeCell="G4" sqref="G4:G6"/>
    </sheetView>
  </sheetViews>
  <sheetFormatPr defaultColWidth="9.140625" defaultRowHeight="12.75"/>
  <cols>
    <col min="1" max="1" width="5.421875" style="125" customWidth="1"/>
    <col min="2" max="2" width="7.28125" style="1" customWidth="1"/>
    <col min="3" max="3" width="43.8515625" style="2" customWidth="1"/>
    <col min="4" max="7" width="9.8515625" style="2" customWidth="1"/>
    <col min="8" max="9" width="6.7109375" style="11" customWidth="1"/>
    <col min="11" max="12" width="11.57421875" style="2" customWidth="1"/>
  </cols>
  <sheetData>
    <row r="1" spans="1:9" ht="12.75">
      <c r="A1" s="349" t="s">
        <v>385</v>
      </c>
      <c r="B1" s="349"/>
      <c r="C1" s="349"/>
      <c r="D1" s="349"/>
      <c r="E1" s="349"/>
      <c r="F1" s="349"/>
      <c r="G1" s="349"/>
      <c r="H1" s="349"/>
      <c r="I1" s="156"/>
    </row>
    <row r="2" spans="1:9" ht="12.75">
      <c r="A2" s="349" t="s">
        <v>386</v>
      </c>
      <c r="B2" s="349"/>
      <c r="C2" s="349"/>
      <c r="D2" s="26"/>
      <c r="E2" s="26"/>
      <c r="F2" s="26"/>
      <c r="G2" s="26"/>
      <c r="H2" s="157"/>
      <c r="I2" s="157"/>
    </row>
    <row r="3" spans="1:9" ht="12.75">
      <c r="A3" s="351"/>
      <c r="B3" s="351"/>
      <c r="C3" s="351"/>
      <c r="H3" s="352"/>
      <c r="I3" s="352"/>
    </row>
    <row r="4" spans="1:9" ht="12.75" customHeight="1">
      <c r="A4" s="335" t="s">
        <v>1</v>
      </c>
      <c r="B4" s="336" t="s">
        <v>387</v>
      </c>
      <c r="C4" s="337" t="s">
        <v>3</v>
      </c>
      <c r="D4" s="350" t="s">
        <v>617</v>
      </c>
      <c r="E4" s="350" t="s">
        <v>618</v>
      </c>
      <c r="F4" s="336" t="s">
        <v>620</v>
      </c>
      <c r="G4" s="338" t="s">
        <v>803</v>
      </c>
      <c r="H4" s="138" t="s">
        <v>4</v>
      </c>
      <c r="I4" s="138" t="s">
        <v>4</v>
      </c>
    </row>
    <row r="5" spans="1:9" ht="12.75">
      <c r="A5" s="335"/>
      <c r="B5" s="336"/>
      <c r="C5" s="337"/>
      <c r="D5" s="350"/>
      <c r="E5" s="350"/>
      <c r="F5" s="336"/>
      <c r="G5" s="338"/>
      <c r="H5" s="346" t="s">
        <v>489</v>
      </c>
      <c r="I5" s="346" t="s">
        <v>485</v>
      </c>
    </row>
    <row r="6" spans="1:9" ht="12.75">
      <c r="A6" s="335"/>
      <c r="B6" s="336"/>
      <c r="C6" s="337"/>
      <c r="D6" s="350"/>
      <c r="E6" s="350"/>
      <c r="F6" s="336"/>
      <c r="G6" s="338"/>
      <c r="H6" s="346"/>
      <c r="I6" s="346"/>
    </row>
    <row r="7" spans="1:9" s="11" customFormat="1" ht="25.5" customHeight="1">
      <c r="A7" s="138"/>
      <c r="B7" s="9">
        <v>1</v>
      </c>
      <c r="C7" s="9">
        <v>2</v>
      </c>
      <c r="D7" s="147">
        <v>4</v>
      </c>
      <c r="E7" s="147">
        <v>5</v>
      </c>
      <c r="F7" s="147">
        <v>6</v>
      </c>
      <c r="G7" s="158">
        <v>7</v>
      </c>
      <c r="H7" s="9">
        <v>8</v>
      </c>
      <c r="I7" s="9">
        <v>9</v>
      </c>
    </row>
    <row r="8" spans="1:9" s="5" customFormat="1" ht="25.5" customHeight="1">
      <c r="A8" s="130">
        <v>1</v>
      </c>
      <c r="B8" s="131" t="s">
        <v>227</v>
      </c>
      <c r="C8" s="35" t="s">
        <v>558</v>
      </c>
      <c r="D8" s="210">
        <f>D10+D13</f>
        <v>4023</v>
      </c>
      <c r="E8" s="210">
        <f>E10+E13</f>
        <v>3282</v>
      </c>
      <c r="F8" s="210">
        <f>F10+F13</f>
        <v>4024</v>
      </c>
      <c r="G8" s="210">
        <f>G10+G13</f>
        <v>4023</v>
      </c>
      <c r="H8" s="66">
        <f>G8/D8*100</f>
        <v>100</v>
      </c>
      <c r="I8" s="66">
        <f>G8/F8*100</f>
        <v>99.97514910536779</v>
      </c>
    </row>
    <row r="9" spans="1:9" s="5" customFormat="1" ht="25.5" customHeight="1">
      <c r="A9" s="276"/>
      <c r="B9" s="131"/>
      <c r="C9" s="35"/>
      <c r="D9" s="210"/>
      <c r="E9" s="210"/>
      <c r="F9" s="210"/>
      <c r="G9" s="210"/>
      <c r="H9" s="66"/>
      <c r="I9" s="66"/>
    </row>
    <row r="10" spans="1:9" ht="25.5" customHeight="1">
      <c r="A10" s="165">
        <v>2</v>
      </c>
      <c r="B10" s="132" t="s">
        <v>331</v>
      </c>
      <c r="C10" s="35" t="s">
        <v>513</v>
      </c>
      <c r="D10" s="70">
        <f>D11</f>
        <v>700</v>
      </c>
      <c r="E10" s="70">
        <f>E11</f>
        <v>579</v>
      </c>
      <c r="F10" s="70">
        <f>F11</f>
        <v>700</v>
      </c>
      <c r="G10" s="70">
        <f>G11</f>
        <v>700</v>
      </c>
      <c r="H10" s="174">
        <f>G10/D10*100</f>
        <v>100</v>
      </c>
      <c r="I10" s="174">
        <f>G10/F10*100</f>
        <v>100</v>
      </c>
    </row>
    <row r="11" spans="1:9" ht="25.5" customHeight="1">
      <c r="A11" s="9">
        <v>3</v>
      </c>
      <c r="B11" s="53" t="s">
        <v>514</v>
      </c>
      <c r="C11" s="19" t="s">
        <v>236</v>
      </c>
      <c r="D11" s="57">
        <v>700</v>
      </c>
      <c r="E11" s="57">
        <v>579</v>
      </c>
      <c r="F11" s="57">
        <v>700</v>
      </c>
      <c r="G11" s="57">
        <v>700</v>
      </c>
      <c r="H11" s="58">
        <f>G11/D11*100</f>
        <v>100</v>
      </c>
      <c r="I11" s="58">
        <f>G11/F11*100</f>
        <v>100</v>
      </c>
    </row>
    <row r="12" spans="1:9" ht="25.5" customHeight="1">
      <c r="A12" s="149"/>
      <c r="B12" s="149"/>
      <c r="C12" s="152"/>
      <c r="D12" s="275"/>
      <c r="E12" s="275"/>
      <c r="F12" s="275"/>
      <c r="G12" s="275"/>
      <c r="H12" s="58"/>
      <c r="I12" s="58"/>
    </row>
    <row r="13" spans="1:9" ht="25.5" customHeight="1">
      <c r="A13" s="159">
        <v>4</v>
      </c>
      <c r="B13" s="160">
        <v>412000</v>
      </c>
      <c r="C13" s="161" t="s">
        <v>557</v>
      </c>
      <c r="D13" s="162">
        <f>D15+D18+D22</f>
        <v>3323</v>
      </c>
      <c r="E13" s="162">
        <f>E15+E18+E22</f>
        <v>2703</v>
      </c>
      <c r="F13" s="162">
        <f>F15+F18+F22</f>
        <v>3324</v>
      </c>
      <c r="G13" s="162">
        <f>G15+G18+G22</f>
        <v>3323</v>
      </c>
      <c r="H13" s="163">
        <f aca="true" t="shared" si="0" ref="H13:H27">G13/D13*100</f>
        <v>100</v>
      </c>
      <c r="I13" s="163">
        <f aca="true" t="shared" si="1" ref="I13:I27">G13/F13*100</f>
        <v>99.9699157641396</v>
      </c>
    </row>
    <row r="14" spans="1:9" ht="25.5" customHeight="1">
      <c r="A14" s="159"/>
      <c r="B14" s="160"/>
      <c r="C14" s="161"/>
      <c r="D14" s="162"/>
      <c r="E14" s="162"/>
      <c r="F14" s="162"/>
      <c r="G14" s="164"/>
      <c r="H14" s="163"/>
      <c r="I14" s="163"/>
    </row>
    <row r="15" spans="1:9" s="33" customFormat="1" ht="25.5" customHeight="1">
      <c r="A15" s="165">
        <v>5</v>
      </c>
      <c r="B15" s="166">
        <v>412200</v>
      </c>
      <c r="C15" s="167" t="s">
        <v>388</v>
      </c>
      <c r="D15" s="168">
        <f>D16</f>
        <v>50</v>
      </c>
      <c r="E15" s="168">
        <f>E16</f>
        <v>45</v>
      </c>
      <c r="F15" s="168">
        <f>F16</f>
        <v>50</v>
      </c>
      <c r="G15" s="168">
        <f>G16</f>
        <v>50</v>
      </c>
      <c r="H15" s="169">
        <f t="shared" si="0"/>
        <v>100</v>
      </c>
      <c r="I15" s="169">
        <f t="shared" si="1"/>
        <v>100</v>
      </c>
    </row>
    <row r="16" spans="1:9" ht="25.5" customHeight="1">
      <c r="A16" s="9">
        <v>6</v>
      </c>
      <c r="B16" s="9">
        <v>412234</v>
      </c>
      <c r="C16" s="19" t="s">
        <v>61</v>
      </c>
      <c r="D16" s="57">
        <v>50</v>
      </c>
      <c r="E16" s="57">
        <v>45</v>
      </c>
      <c r="F16" s="57">
        <v>50</v>
      </c>
      <c r="G16" s="57">
        <v>50</v>
      </c>
      <c r="H16" s="58">
        <f>G16/D16*100</f>
        <v>100</v>
      </c>
      <c r="I16" s="58">
        <f>G16/F16*100</f>
        <v>100</v>
      </c>
    </row>
    <row r="17" spans="1:9" s="33" customFormat="1" ht="25.5" customHeight="1">
      <c r="A17" s="165"/>
      <c r="B17" s="170"/>
      <c r="C17" s="31"/>
      <c r="D17" s="30"/>
      <c r="E17" s="30"/>
      <c r="F17" s="30"/>
      <c r="G17" s="171"/>
      <c r="H17" s="172"/>
      <c r="I17" s="172"/>
    </row>
    <row r="18" spans="1:9" ht="25.5" customHeight="1">
      <c r="A18" s="159">
        <v>7</v>
      </c>
      <c r="B18" s="112">
        <v>412300</v>
      </c>
      <c r="C18" s="173" t="s">
        <v>556</v>
      </c>
      <c r="D18" s="70">
        <f>D19+D20</f>
        <v>300</v>
      </c>
      <c r="E18" s="70">
        <f>E19+E20</f>
        <v>242</v>
      </c>
      <c r="F18" s="70">
        <f>F19+F20</f>
        <v>301</v>
      </c>
      <c r="G18" s="70">
        <f>G19+G20</f>
        <v>300</v>
      </c>
      <c r="H18" s="174">
        <f t="shared" si="0"/>
        <v>100</v>
      </c>
      <c r="I18" s="174">
        <f t="shared" si="1"/>
        <v>99.66777408637874</v>
      </c>
    </row>
    <row r="19" spans="1:12" ht="25.5" customHeight="1">
      <c r="A19" s="9">
        <v>8</v>
      </c>
      <c r="B19" s="9">
        <v>412311</v>
      </c>
      <c r="C19" s="19" t="s">
        <v>517</v>
      </c>
      <c r="D19" s="57">
        <v>100</v>
      </c>
      <c r="E19" s="57">
        <v>0</v>
      </c>
      <c r="F19" s="57">
        <v>100</v>
      </c>
      <c r="G19" s="57">
        <v>100</v>
      </c>
      <c r="H19" s="58">
        <f>G19/D19*100</f>
        <v>100</v>
      </c>
      <c r="I19" s="58">
        <f>G19/F19*100</f>
        <v>100</v>
      </c>
      <c r="L19" s="95"/>
    </row>
    <row r="20" spans="1:12" ht="25.5" customHeight="1">
      <c r="A20" s="9">
        <v>9</v>
      </c>
      <c r="B20" s="9">
        <v>412319</v>
      </c>
      <c r="C20" s="19" t="s">
        <v>520</v>
      </c>
      <c r="D20" s="57">
        <v>200</v>
      </c>
      <c r="E20" s="57">
        <v>242</v>
      </c>
      <c r="F20" s="57">
        <v>201</v>
      </c>
      <c r="G20" s="57">
        <v>200</v>
      </c>
      <c r="H20" s="58">
        <f>G20/D20*100</f>
        <v>100</v>
      </c>
      <c r="I20" s="58">
        <f>G20/F20*100</f>
        <v>99.50248756218906</v>
      </c>
      <c r="L20" s="95"/>
    </row>
    <row r="21" spans="1:9" ht="25.5" customHeight="1">
      <c r="A21" s="159"/>
      <c r="B21" s="10"/>
      <c r="C21" s="21"/>
      <c r="D21" s="20"/>
      <c r="E21" s="20"/>
      <c r="F21" s="20"/>
      <c r="G21" s="139"/>
      <c r="H21" s="175"/>
      <c r="I21" s="175"/>
    </row>
    <row r="22" spans="1:9" s="78" customFormat="1" ht="25.5" customHeight="1">
      <c r="A22" s="159">
        <v>10</v>
      </c>
      <c r="B22" s="112">
        <v>412900</v>
      </c>
      <c r="C22" s="173" t="s">
        <v>721</v>
      </c>
      <c r="D22" s="70">
        <f>SUM(D23:D27)</f>
        <v>2973</v>
      </c>
      <c r="E22" s="70">
        <f>SUM(E23:E27)</f>
        <v>2416</v>
      </c>
      <c r="F22" s="70">
        <f>SUM(F23:F27)</f>
        <v>2973</v>
      </c>
      <c r="G22" s="70">
        <f>SUM(G23:G27)</f>
        <v>2973</v>
      </c>
      <c r="H22" s="174">
        <f t="shared" si="0"/>
        <v>100</v>
      </c>
      <c r="I22" s="174">
        <f t="shared" si="1"/>
        <v>100</v>
      </c>
    </row>
    <row r="23" spans="1:11" s="5" customFormat="1" ht="25.5" customHeight="1">
      <c r="A23" s="165">
        <v>11</v>
      </c>
      <c r="B23" s="9">
        <v>412922</v>
      </c>
      <c r="C23" s="19" t="s">
        <v>242</v>
      </c>
      <c r="D23" s="20">
        <v>150</v>
      </c>
      <c r="E23" s="20">
        <v>150</v>
      </c>
      <c r="F23" s="20">
        <v>150</v>
      </c>
      <c r="G23" s="20">
        <v>150</v>
      </c>
      <c r="H23" s="63">
        <f t="shared" si="0"/>
        <v>100</v>
      </c>
      <c r="I23" s="54">
        <f t="shared" si="1"/>
        <v>100</v>
      </c>
      <c r="K23" s="100"/>
    </row>
    <row r="24" spans="1:11" s="5" customFormat="1" ht="25.5" customHeight="1">
      <c r="A24" s="159">
        <v>12</v>
      </c>
      <c r="B24" s="9">
        <v>412929</v>
      </c>
      <c r="C24" s="19" t="s">
        <v>89</v>
      </c>
      <c r="D24" s="20">
        <v>250</v>
      </c>
      <c r="E24" s="20">
        <v>250</v>
      </c>
      <c r="F24" s="20">
        <v>250</v>
      </c>
      <c r="G24" s="20">
        <v>250</v>
      </c>
      <c r="H24" s="63">
        <f t="shared" si="0"/>
        <v>100</v>
      </c>
      <c r="I24" s="54">
        <f t="shared" si="1"/>
        <v>100</v>
      </c>
      <c r="K24" s="100"/>
    </row>
    <row r="25" spans="1:9" ht="25.5" customHeight="1">
      <c r="A25" s="165">
        <v>13</v>
      </c>
      <c r="B25" s="10">
        <v>412933</v>
      </c>
      <c r="C25" s="21" t="s">
        <v>389</v>
      </c>
      <c r="D25" s="20">
        <v>1891</v>
      </c>
      <c r="E25" s="20">
        <v>1418</v>
      </c>
      <c r="F25" s="20">
        <v>1891</v>
      </c>
      <c r="G25" s="139">
        <v>1891</v>
      </c>
      <c r="H25" s="175">
        <f t="shared" si="0"/>
        <v>100</v>
      </c>
      <c r="I25" s="175">
        <f t="shared" si="1"/>
        <v>100</v>
      </c>
    </row>
    <row r="26" spans="1:12" s="5" customFormat="1" ht="25.5" customHeight="1">
      <c r="A26" s="159">
        <v>14</v>
      </c>
      <c r="B26" s="9">
        <v>412937</v>
      </c>
      <c r="C26" s="51" t="s">
        <v>94</v>
      </c>
      <c r="D26" s="20">
        <v>382</v>
      </c>
      <c r="E26" s="20">
        <v>382</v>
      </c>
      <c r="F26" s="20">
        <v>382</v>
      </c>
      <c r="G26" s="20">
        <v>382</v>
      </c>
      <c r="H26" s="54">
        <f t="shared" si="0"/>
        <v>100</v>
      </c>
      <c r="I26" s="54">
        <f t="shared" si="1"/>
        <v>100</v>
      </c>
      <c r="L26" s="176"/>
    </row>
    <row r="27" spans="1:9" ht="25.5" customHeight="1">
      <c r="A27" s="159">
        <v>15</v>
      </c>
      <c r="B27" s="10">
        <v>412999</v>
      </c>
      <c r="C27" s="21" t="s">
        <v>390</v>
      </c>
      <c r="D27" s="20">
        <v>300</v>
      </c>
      <c r="E27" s="20">
        <v>216</v>
      </c>
      <c r="F27" s="20">
        <v>300</v>
      </c>
      <c r="G27" s="139">
        <v>300</v>
      </c>
      <c r="H27" s="175">
        <f t="shared" si="0"/>
        <v>100</v>
      </c>
      <c r="I27" s="175">
        <f t="shared" si="1"/>
        <v>100</v>
      </c>
    </row>
    <row r="28" spans="1:9" ht="25.5" customHeight="1">
      <c r="A28" s="159"/>
      <c r="B28" s="10"/>
      <c r="C28" s="21"/>
      <c r="D28" s="20"/>
      <c r="E28" s="20"/>
      <c r="F28" s="20"/>
      <c r="G28" s="139"/>
      <c r="H28" s="175"/>
      <c r="I28" s="175"/>
    </row>
    <row r="29" spans="1:9" ht="25.5" customHeight="1">
      <c r="A29" s="9">
        <v>16</v>
      </c>
      <c r="B29" s="6">
        <v>511300</v>
      </c>
      <c r="C29" s="39" t="s">
        <v>391</v>
      </c>
      <c r="D29" s="27">
        <f>D30</f>
        <v>1300</v>
      </c>
      <c r="E29" s="27">
        <f>E30</f>
        <v>1008</v>
      </c>
      <c r="F29" s="27">
        <f>F30</f>
        <v>1300</v>
      </c>
      <c r="G29" s="155">
        <f>G30</f>
        <v>1300</v>
      </c>
      <c r="H29" s="66">
        <f>G29/D29*100</f>
        <v>100</v>
      </c>
      <c r="I29" s="66">
        <f>G29/F29*100</f>
        <v>100</v>
      </c>
    </row>
    <row r="30" spans="1:9" ht="25.5" customHeight="1">
      <c r="A30" s="9">
        <v>17</v>
      </c>
      <c r="B30" s="9">
        <v>511362</v>
      </c>
      <c r="C30" s="51" t="s">
        <v>392</v>
      </c>
      <c r="D30" s="20">
        <v>1300</v>
      </c>
      <c r="E30" s="20">
        <v>1008</v>
      </c>
      <c r="F30" s="20">
        <v>1300</v>
      </c>
      <c r="G30" s="139">
        <v>1300</v>
      </c>
      <c r="H30" s="54">
        <f>G30/D30*100</f>
        <v>100</v>
      </c>
      <c r="I30" s="54">
        <f>G30/F30*100</f>
        <v>100</v>
      </c>
    </row>
    <row r="31" spans="1:9" ht="25.5" customHeight="1">
      <c r="A31" s="10"/>
      <c r="B31" s="10"/>
      <c r="C31" s="21"/>
      <c r="D31" s="20"/>
      <c r="E31" s="20"/>
      <c r="F31" s="20"/>
      <c r="G31" s="139"/>
      <c r="H31" s="163"/>
      <c r="I31" s="163"/>
    </row>
    <row r="32" spans="1:11" ht="37.5" customHeight="1">
      <c r="A32" s="10">
        <v>18</v>
      </c>
      <c r="B32" s="10"/>
      <c r="C32" s="14" t="s">
        <v>720</v>
      </c>
      <c r="D32" s="27">
        <f>D8+D29</f>
        <v>5323</v>
      </c>
      <c r="E32" s="27">
        <f>E8+E29</f>
        <v>4290</v>
      </c>
      <c r="F32" s="27">
        <f>F8+F29</f>
        <v>5324</v>
      </c>
      <c r="G32" s="27">
        <f>G8+G29</f>
        <v>5323</v>
      </c>
      <c r="H32" s="163">
        <f>G32/D32*100</f>
        <v>100</v>
      </c>
      <c r="I32" s="163">
        <f>G32/F32*100</f>
        <v>99.98121712997747</v>
      </c>
      <c r="K32" s="95"/>
    </row>
    <row r="33" spans="4:9" ht="12.75">
      <c r="D33" s="177"/>
      <c r="E33" s="177"/>
      <c r="F33" s="177"/>
      <c r="G33" s="177"/>
      <c r="H33" s="178"/>
      <c r="I33" s="178"/>
    </row>
    <row r="34" spans="4:9" ht="12.75">
      <c r="D34" s="177"/>
      <c r="E34" s="177"/>
      <c r="F34" s="177"/>
      <c r="G34" s="177"/>
      <c r="H34" s="179"/>
      <c r="I34" s="179"/>
    </row>
    <row r="35" spans="8:9" ht="12.75">
      <c r="H35" s="154"/>
      <c r="I35" s="154"/>
    </row>
    <row r="36" spans="8:9" ht="12.75">
      <c r="H36" s="154"/>
      <c r="I36" s="154"/>
    </row>
  </sheetData>
  <sheetProtection/>
  <mergeCells count="13">
    <mergeCell ref="H5:H6"/>
    <mergeCell ref="I5:I6"/>
    <mergeCell ref="A1:H1"/>
    <mergeCell ref="A2:C2"/>
    <mergeCell ref="A3:C3"/>
    <mergeCell ref="H3:I3"/>
    <mergeCell ref="A4:A6"/>
    <mergeCell ref="B4:B6"/>
    <mergeCell ref="C4:C6"/>
    <mergeCell ref="D4:D6"/>
    <mergeCell ref="E4:E6"/>
    <mergeCell ref="F4:F6"/>
    <mergeCell ref="G4:G6"/>
  </mergeCells>
  <printOptions/>
  <pageMargins left="0.3937007874015748" right="0.15748031496062992" top="0.3937007874015748" bottom="0.2755905511811024" header="0.5118110236220472" footer="0.5118110236220472"/>
  <pageSetup horizontalDpi="300" verticalDpi="3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K63"/>
  <sheetViews>
    <sheetView zoomScalePageLayoutView="0" workbookViewId="0" topLeftCell="A1">
      <selection activeCell="G3" sqref="G3:G5"/>
    </sheetView>
  </sheetViews>
  <sheetFormatPr defaultColWidth="9.140625" defaultRowHeight="12.75"/>
  <cols>
    <col min="1" max="1" width="5.421875" style="125" customWidth="1"/>
    <col min="2" max="2" width="7.7109375" style="1" customWidth="1"/>
    <col min="3" max="3" width="44.7109375" style="2" customWidth="1"/>
    <col min="4" max="4" width="10.00390625" style="226" customWidth="1"/>
    <col min="5" max="5" width="10.28125" style="226" customWidth="1"/>
    <col min="6" max="6" width="8.8515625" style="226" customWidth="1"/>
    <col min="7" max="7" width="9.421875" style="226" customWidth="1"/>
    <col min="8" max="9" width="6.28125" style="11" customWidth="1"/>
  </cols>
  <sheetData>
    <row r="1" spans="1:9" ht="12.75">
      <c r="A1" s="349" t="s">
        <v>393</v>
      </c>
      <c r="B1" s="349"/>
      <c r="C1" s="349"/>
      <c r="D1" s="349"/>
      <c r="E1" s="349"/>
      <c r="F1" s="349"/>
      <c r="G1" s="349"/>
      <c r="H1" s="349"/>
      <c r="I1" s="156"/>
    </row>
    <row r="2" spans="1:9" ht="12.75">
      <c r="A2" s="349" t="s">
        <v>394</v>
      </c>
      <c r="B2" s="349"/>
      <c r="C2" s="349"/>
      <c r="H2" s="355"/>
      <c r="I2" s="355"/>
    </row>
    <row r="3" spans="1:9" ht="12.75" customHeight="1">
      <c r="A3" s="335" t="s">
        <v>1</v>
      </c>
      <c r="B3" s="356" t="s">
        <v>2</v>
      </c>
      <c r="C3" s="353" t="s">
        <v>3</v>
      </c>
      <c r="D3" s="345" t="s">
        <v>452</v>
      </c>
      <c r="E3" s="345" t="s">
        <v>618</v>
      </c>
      <c r="F3" s="338" t="s">
        <v>619</v>
      </c>
      <c r="G3" s="338" t="s">
        <v>803</v>
      </c>
      <c r="H3" s="332" t="s">
        <v>489</v>
      </c>
      <c r="I3" s="354" t="s">
        <v>485</v>
      </c>
    </row>
    <row r="4" spans="1:9" ht="12.75" customHeight="1">
      <c r="A4" s="335"/>
      <c r="B4" s="356"/>
      <c r="C4" s="353"/>
      <c r="D4" s="345"/>
      <c r="E4" s="345"/>
      <c r="F4" s="338"/>
      <c r="G4" s="338"/>
      <c r="H4" s="332"/>
      <c r="I4" s="332"/>
    </row>
    <row r="5" spans="1:9" ht="12.75">
      <c r="A5" s="335"/>
      <c r="B5" s="356"/>
      <c r="C5" s="353"/>
      <c r="D5" s="345"/>
      <c r="E5" s="345"/>
      <c r="F5" s="338"/>
      <c r="G5" s="338"/>
      <c r="H5" s="332"/>
      <c r="I5" s="354"/>
    </row>
    <row r="6" spans="1:9" s="11" customFormat="1" ht="24.75" customHeight="1">
      <c r="A6" s="15"/>
      <c r="B6" s="147">
        <v>1</v>
      </c>
      <c r="C6" s="9">
        <v>2</v>
      </c>
      <c r="D6" s="263">
        <v>4</v>
      </c>
      <c r="E6" s="263">
        <v>5</v>
      </c>
      <c r="F6" s="263">
        <v>6</v>
      </c>
      <c r="G6" s="263">
        <v>7</v>
      </c>
      <c r="H6" s="147">
        <v>8</v>
      </c>
      <c r="I6" s="147">
        <v>9</v>
      </c>
    </row>
    <row r="7" spans="1:9" s="5" customFormat="1" ht="25.5" customHeight="1">
      <c r="A7" s="130">
        <v>1</v>
      </c>
      <c r="B7" s="131" t="s">
        <v>227</v>
      </c>
      <c r="C7" s="35" t="s">
        <v>566</v>
      </c>
      <c r="D7" s="210">
        <f>D9+D13</f>
        <v>57322</v>
      </c>
      <c r="E7" s="210">
        <f>E9+E13</f>
        <v>29115</v>
      </c>
      <c r="F7" s="210">
        <f>F9+F13</f>
        <v>42300</v>
      </c>
      <c r="G7" s="210">
        <f>G9+G13</f>
        <v>36222</v>
      </c>
      <c r="H7" s="66">
        <f>G7/D7*100</f>
        <v>63.190398101950386</v>
      </c>
      <c r="I7" s="66">
        <f>G7/F7*100</f>
        <v>85.63120567375887</v>
      </c>
    </row>
    <row r="8" spans="1:9" s="5" customFormat="1" ht="25.5" customHeight="1">
      <c r="A8" s="130"/>
      <c r="B8" s="131"/>
      <c r="C8" s="35"/>
      <c r="D8" s="210"/>
      <c r="E8" s="210"/>
      <c r="F8" s="210"/>
      <c r="G8" s="210"/>
      <c r="H8" s="66"/>
      <c r="I8" s="66"/>
    </row>
    <row r="9" spans="1:9" ht="25.5" customHeight="1">
      <c r="A9" s="130">
        <v>2</v>
      </c>
      <c r="B9" s="6">
        <v>411200</v>
      </c>
      <c r="C9" s="35" t="s">
        <v>565</v>
      </c>
      <c r="D9" s="246">
        <f>SUM(D10:D11)</f>
        <v>9300</v>
      </c>
      <c r="E9" s="246">
        <f>SUM(E10:E11)</f>
        <v>7217</v>
      </c>
      <c r="F9" s="246">
        <f>SUM(F10:F11)</f>
        <v>10600</v>
      </c>
      <c r="G9" s="246">
        <f>SUM(G10:G11)</f>
        <v>10600</v>
      </c>
      <c r="H9" s="180">
        <f>G9/D9*100</f>
        <v>113.97849462365592</v>
      </c>
      <c r="I9" s="180">
        <f>G9/F9*100</f>
        <v>100</v>
      </c>
    </row>
    <row r="10" spans="1:9" ht="25.5" customHeight="1">
      <c r="A10" s="149">
        <v>3</v>
      </c>
      <c r="B10" s="149">
        <v>411211</v>
      </c>
      <c r="C10" s="152" t="s">
        <v>49</v>
      </c>
      <c r="D10" s="264">
        <v>8500</v>
      </c>
      <c r="E10" s="264">
        <v>6908</v>
      </c>
      <c r="F10" s="264">
        <v>10000</v>
      </c>
      <c r="G10" s="264">
        <v>10000</v>
      </c>
      <c r="H10" s="58">
        <f>G10/D10*100</f>
        <v>117.64705882352942</v>
      </c>
      <c r="I10" s="58">
        <f>G10/F10*100</f>
        <v>100</v>
      </c>
    </row>
    <row r="11" spans="1:9" ht="25.5" customHeight="1">
      <c r="A11" s="9">
        <v>4</v>
      </c>
      <c r="B11" s="53" t="s">
        <v>514</v>
      </c>
      <c r="C11" s="19" t="s">
        <v>236</v>
      </c>
      <c r="D11" s="229">
        <v>800</v>
      </c>
      <c r="E11" s="229">
        <v>309</v>
      </c>
      <c r="F11" s="229">
        <v>600</v>
      </c>
      <c r="G11" s="229">
        <v>600</v>
      </c>
      <c r="H11" s="58">
        <f>G11/D11*100</f>
        <v>75</v>
      </c>
      <c r="I11" s="58">
        <f>G11/F11*100</f>
        <v>100</v>
      </c>
    </row>
    <row r="12" spans="1:9" ht="25.5" customHeight="1">
      <c r="A12" s="149"/>
      <c r="B12" s="181"/>
      <c r="C12" s="182"/>
      <c r="D12" s="265"/>
      <c r="E12" s="265"/>
      <c r="F12" s="265"/>
      <c r="G12" s="265"/>
      <c r="H12" s="58"/>
      <c r="I12" s="58"/>
    </row>
    <row r="13" spans="1:9" ht="25.5" customHeight="1">
      <c r="A13" s="149">
        <v>5</v>
      </c>
      <c r="B13" s="183">
        <v>412000</v>
      </c>
      <c r="C13" s="184" t="s">
        <v>564</v>
      </c>
      <c r="D13" s="266">
        <f>D15+D28+D34+D36+D40+D43+D46</f>
        <v>48022</v>
      </c>
      <c r="E13" s="266">
        <f>E15+E28+E34+E36+E40+E43+E46</f>
        <v>21898</v>
      </c>
      <c r="F13" s="266">
        <f>F15+F28+F34+F36+F40+F43+F46</f>
        <v>31700</v>
      </c>
      <c r="G13" s="266">
        <f>G15+G28+G34+G36+G40+G43+G46</f>
        <v>25622</v>
      </c>
      <c r="H13" s="180">
        <f>G13/D13*100</f>
        <v>53.35471242347257</v>
      </c>
      <c r="I13" s="180">
        <f>G13/F13*100</f>
        <v>80.82649842271293</v>
      </c>
    </row>
    <row r="14" spans="1:9" ht="24.75" customHeight="1">
      <c r="A14" s="149"/>
      <c r="B14" s="183"/>
      <c r="C14" s="184"/>
      <c r="D14" s="266"/>
      <c r="E14" s="266"/>
      <c r="F14" s="266"/>
      <c r="G14" s="266"/>
      <c r="H14" s="58"/>
      <c r="I14" s="58"/>
    </row>
    <row r="15" spans="1:9" s="5" customFormat="1" ht="36.75" customHeight="1">
      <c r="A15" s="9">
        <v>6</v>
      </c>
      <c r="B15" s="6">
        <v>412200</v>
      </c>
      <c r="C15" s="39" t="s">
        <v>563</v>
      </c>
      <c r="D15" s="211">
        <f>D17+D20+D25</f>
        <v>13922</v>
      </c>
      <c r="E15" s="211">
        <f>E17+E20+E25</f>
        <v>7971</v>
      </c>
      <c r="F15" s="211">
        <f>F17+F20+F25</f>
        <v>13622</v>
      </c>
      <c r="G15" s="211">
        <f>G17+G20+G25</f>
        <v>13722</v>
      </c>
      <c r="H15" s="66">
        <f aca="true" t="shared" si="0" ref="H15:H26">G15/D15*100</f>
        <v>98.56342479528803</v>
      </c>
      <c r="I15" s="66">
        <f aca="true" t="shared" si="1" ref="I15:I26">G15/F15*100</f>
        <v>100.7341065922772</v>
      </c>
    </row>
    <row r="16" spans="1:9" s="5" customFormat="1" ht="36.75" customHeight="1">
      <c r="A16" s="9"/>
      <c r="B16" s="6"/>
      <c r="C16" s="39"/>
      <c r="D16" s="211"/>
      <c r="E16" s="211"/>
      <c r="F16" s="211"/>
      <c r="G16" s="211"/>
      <c r="H16" s="66"/>
      <c r="I16" s="66"/>
    </row>
    <row r="17" spans="1:9" ht="25.5" customHeight="1">
      <c r="A17" s="9">
        <v>7</v>
      </c>
      <c r="B17" s="6">
        <v>412210</v>
      </c>
      <c r="C17" s="35" t="s">
        <v>562</v>
      </c>
      <c r="D17" s="246">
        <f>SUM(D18:D19)</f>
        <v>7400</v>
      </c>
      <c r="E17" s="246">
        <f>SUM(E18:E19)</f>
        <v>3516</v>
      </c>
      <c r="F17" s="246">
        <f>SUM(F18:F19)</f>
        <v>7400</v>
      </c>
      <c r="G17" s="246">
        <f>SUM(G18:G19)</f>
        <v>7400</v>
      </c>
      <c r="H17" s="180">
        <f t="shared" si="0"/>
        <v>100</v>
      </c>
      <c r="I17" s="180">
        <f t="shared" si="1"/>
        <v>100</v>
      </c>
    </row>
    <row r="18" spans="1:9" ht="25.5" customHeight="1">
      <c r="A18" s="9">
        <v>8</v>
      </c>
      <c r="B18" s="9">
        <v>412211</v>
      </c>
      <c r="C18" s="19" t="s">
        <v>55</v>
      </c>
      <c r="D18" s="229">
        <v>2600</v>
      </c>
      <c r="E18" s="229">
        <v>1572</v>
      </c>
      <c r="F18" s="229">
        <v>2600</v>
      </c>
      <c r="G18" s="229">
        <v>2600</v>
      </c>
      <c r="H18" s="58">
        <f t="shared" si="0"/>
        <v>100</v>
      </c>
      <c r="I18" s="58">
        <f t="shared" si="1"/>
        <v>100</v>
      </c>
    </row>
    <row r="19" spans="1:9" ht="25.5" customHeight="1">
      <c r="A19" s="9">
        <v>9</v>
      </c>
      <c r="B19" s="9">
        <v>411215</v>
      </c>
      <c r="C19" s="23" t="s">
        <v>56</v>
      </c>
      <c r="D19" s="229">
        <v>4800</v>
      </c>
      <c r="E19" s="229">
        <v>1944</v>
      </c>
      <c r="F19" s="229">
        <v>4800</v>
      </c>
      <c r="G19" s="229">
        <v>4800</v>
      </c>
      <c r="H19" s="58">
        <f t="shared" si="0"/>
        <v>100</v>
      </c>
      <c r="I19" s="58">
        <f t="shared" si="1"/>
        <v>100</v>
      </c>
    </row>
    <row r="20" spans="1:9" ht="25.5" customHeight="1">
      <c r="A20" s="9">
        <v>10</v>
      </c>
      <c r="B20" s="6">
        <v>412220</v>
      </c>
      <c r="C20" s="35" t="s">
        <v>561</v>
      </c>
      <c r="D20" s="246">
        <f>SUM(D21:D24)</f>
        <v>5522</v>
      </c>
      <c r="E20" s="246">
        <f>SUM(E21:E24)</f>
        <v>3455</v>
      </c>
      <c r="F20" s="246">
        <f>SUM(F21:F24)</f>
        <v>5222</v>
      </c>
      <c r="G20" s="246">
        <f>SUM(G21:G24)</f>
        <v>5322</v>
      </c>
      <c r="H20" s="180">
        <f t="shared" si="0"/>
        <v>96.37812386816371</v>
      </c>
      <c r="I20" s="180">
        <f t="shared" si="1"/>
        <v>101.91497510532363</v>
      </c>
    </row>
    <row r="21" spans="1:9" ht="25.5" customHeight="1">
      <c r="A21" s="9">
        <v>11</v>
      </c>
      <c r="B21" s="9">
        <v>412221</v>
      </c>
      <c r="C21" s="19" t="s">
        <v>57</v>
      </c>
      <c r="D21" s="229">
        <v>900</v>
      </c>
      <c r="E21" s="229">
        <v>343</v>
      </c>
      <c r="F21" s="229">
        <v>600</v>
      </c>
      <c r="G21" s="229">
        <v>900</v>
      </c>
      <c r="H21" s="58">
        <f t="shared" si="0"/>
        <v>100</v>
      </c>
      <c r="I21" s="58">
        <f t="shared" si="1"/>
        <v>150</v>
      </c>
    </row>
    <row r="22" spans="1:9" ht="25.5" customHeight="1">
      <c r="A22" s="9">
        <v>12</v>
      </c>
      <c r="B22" s="9">
        <v>412222</v>
      </c>
      <c r="C22" s="19" t="s">
        <v>58</v>
      </c>
      <c r="D22" s="229">
        <v>2522</v>
      </c>
      <c r="E22" s="229">
        <v>1909</v>
      </c>
      <c r="F22" s="229">
        <v>2522</v>
      </c>
      <c r="G22" s="229">
        <v>2522</v>
      </c>
      <c r="H22" s="58">
        <f t="shared" si="0"/>
        <v>100</v>
      </c>
      <c r="I22" s="58">
        <f t="shared" si="1"/>
        <v>100</v>
      </c>
    </row>
    <row r="23" spans="1:9" ht="25.5" customHeight="1">
      <c r="A23" s="9">
        <v>13</v>
      </c>
      <c r="B23" s="9">
        <v>412231</v>
      </c>
      <c r="C23" s="19" t="s">
        <v>395</v>
      </c>
      <c r="D23" s="229">
        <v>1800</v>
      </c>
      <c r="E23" s="229">
        <v>1045</v>
      </c>
      <c r="F23" s="229">
        <v>1800</v>
      </c>
      <c r="G23" s="229">
        <v>1600</v>
      </c>
      <c r="H23" s="58">
        <f t="shared" si="0"/>
        <v>88.88888888888889</v>
      </c>
      <c r="I23" s="58">
        <f t="shared" si="1"/>
        <v>88.88888888888889</v>
      </c>
    </row>
    <row r="24" spans="1:9" ht="25.5" customHeight="1">
      <c r="A24" s="9">
        <v>14</v>
      </c>
      <c r="B24" s="9">
        <v>412234</v>
      </c>
      <c r="C24" s="19" t="s">
        <v>396</v>
      </c>
      <c r="D24" s="229">
        <v>300</v>
      </c>
      <c r="E24" s="229">
        <v>158</v>
      </c>
      <c r="F24" s="229">
        <v>300</v>
      </c>
      <c r="G24" s="229">
        <v>300</v>
      </c>
      <c r="H24" s="58">
        <f t="shared" si="0"/>
        <v>100</v>
      </c>
      <c r="I24" s="58">
        <f t="shared" si="1"/>
        <v>100</v>
      </c>
    </row>
    <row r="25" spans="1:9" ht="25.5" customHeight="1">
      <c r="A25" s="9">
        <v>15</v>
      </c>
      <c r="B25" s="6">
        <v>412240</v>
      </c>
      <c r="C25" s="35" t="s">
        <v>397</v>
      </c>
      <c r="D25" s="246">
        <f>D26</f>
        <v>1000</v>
      </c>
      <c r="E25" s="246">
        <f>E26</f>
        <v>1000</v>
      </c>
      <c r="F25" s="246">
        <f>F26</f>
        <v>1000</v>
      </c>
      <c r="G25" s="246">
        <f>G26</f>
        <v>1000</v>
      </c>
      <c r="H25" s="56">
        <f t="shared" si="0"/>
        <v>100</v>
      </c>
      <c r="I25" s="56">
        <f t="shared" si="1"/>
        <v>100</v>
      </c>
    </row>
    <row r="26" spans="1:9" ht="25.5" customHeight="1">
      <c r="A26" s="9">
        <v>16</v>
      </c>
      <c r="B26" s="9">
        <v>412249</v>
      </c>
      <c r="C26" s="19" t="s">
        <v>398</v>
      </c>
      <c r="D26" s="229">
        <v>1000</v>
      </c>
      <c r="E26" s="229">
        <v>1000</v>
      </c>
      <c r="F26" s="229">
        <v>1000</v>
      </c>
      <c r="G26" s="229">
        <v>1000</v>
      </c>
      <c r="H26" s="58">
        <f t="shared" si="0"/>
        <v>100</v>
      </c>
      <c r="I26" s="58">
        <f t="shared" si="1"/>
        <v>100</v>
      </c>
    </row>
    <row r="27" spans="1:9" ht="22.5" customHeight="1">
      <c r="A27" s="9"/>
      <c r="B27" s="9"/>
      <c r="C27" s="19"/>
      <c r="D27" s="229"/>
      <c r="E27" s="229"/>
      <c r="F27" s="229"/>
      <c r="G27" s="229"/>
      <c r="H27" s="58"/>
      <c r="I27" s="58"/>
    </row>
    <row r="28" spans="1:9" ht="25.5" customHeight="1">
      <c r="A28" s="9">
        <v>17</v>
      </c>
      <c r="B28" s="6">
        <v>412300</v>
      </c>
      <c r="C28" s="13" t="s">
        <v>560</v>
      </c>
      <c r="D28" s="246">
        <f>SUM(D29:D32)</f>
        <v>5100</v>
      </c>
      <c r="E28" s="246">
        <f>SUM(E29:E32)</f>
        <v>3781</v>
      </c>
      <c r="F28" s="246">
        <f>SUM(F29:F32)</f>
        <v>5100</v>
      </c>
      <c r="G28" s="246">
        <f>SUM(G29:G32)</f>
        <v>5100</v>
      </c>
      <c r="H28" s="180">
        <f>G28/D28*100</f>
        <v>100</v>
      </c>
      <c r="I28" s="180">
        <f>G28/F28*100</f>
        <v>100</v>
      </c>
    </row>
    <row r="29" spans="1:9" ht="25.5" customHeight="1">
      <c r="A29" s="9">
        <v>18</v>
      </c>
      <c r="B29" s="9">
        <v>412311</v>
      </c>
      <c r="C29" s="19" t="s">
        <v>517</v>
      </c>
      <c r="D29" s="229">
        <v>1000</v>
      </c>
      <c r="E29" s="229">
        <v>1028</v>
      </c>
      <c r="F29" s="229">
        <v>1000</v>
      </c>
      <c r="G29" s="229">
        <v>1000</v>
      </c>
      <c r="H29" s="58">
        <f>G29/D29*100</f>
        <v>100</v>
      </c>
      <c r="I29" s="58">
        <f>G29/F29*100</f>
        <v>100</v>
      </c>
    </row>
    <row r="30" spans="1:9" ht="25.5" customHeight="1">
      <c r="A30" s="9">
        <v>19</v>
      </c>
      <c r="B30" s="9">
        <v>412319</v>
      </c>
      <c r="C30" s="23" t="s">
        <v>65</v>
      </c>
      <c r="D30" s="229">
        <v>1900</v>
      </c>
      <c r="E30" s="229">
        <v>1124</v>
      </c>
      <c r="F30" s="229">
        <v>1900</v>
      </c>
      <c r="G30" s="229">
        <v>1900</v>
      </c>
      <c r="H30" s="58">
        <f>G30/D30*100</f>
        <v>100</v>
      </c>
      <c r="I30" s="58">
        <f>G30/F30*100</f>
        <v>100</v>
      </c>
    </row>
    <row r="31" spans="1:9" ht="25.5" customHeight="1">
      <c r="A31" s="9">
        <v>20</v>
      </c>
      <c r="B31" s="9">
        <v>412321</v>
      </c>
      <c r="C31" s="23" t="s">
        <v>66</v>
      </c>
      <c r="D31" s="229">
        <v>1200</v>
      </c>
      <c r="E31" s="229">
        <v>828</v>
      </c>
      <c r="F31" s="229">
        <v>1200</v>
      </c>
      <c r="G31" s="229">
        <v>1200</v>
      </c>
      <c r="H31" s="58">
        <f>G31/D31*100</f>
        <v>100</v>
      </c>
      <c r="I31" s="58">
        <f>G31/F31*100</f>
        <v>100</v>
      </c>
    </row>
    <row r="32" spans="1:9" ht="25.5" customHeight="1">
      <c r="A32" s="9">
        <v>21</v>
      </c>
      <c r="B32" s="9">
        <v>412333</v>
      </c>
      <c r="C32" s="23" t="s">
        <v>67</v>
      </c>
      <c r="D32" s="229">
        <v>1000</v>
      </c>
      <c r="E32" s="229">
        <v>801</v>
      </c>
      <c r="F32" s="229">
        <v>1000</v>
      </c>
      <c r="G32" s="229">
        <v>1000</v>
      </c>
      <c r="H32" s="58">
        <f>G32/D32*100</f>
        <v>100</v>
      </c>
      <c r="I32" s="58">
        <f>G32/F32*100</f>
        <v>100</v>
      </c>
    </row>
    <row r="33" spans="1:9" ht="25.5" customHeight="1">
      <c r="A33" s="9"/>
      <c r="B33" s="9"/>
      <c r="C33" s="19"/>
      <c r="D33" s="229"/>
      <c r="E33" s="229"/>
      <c r="F33" s="229"/>
      <c r="G33" s="229"/>
      <c r="H33" s="58"/>
      <c r="I33" s="58"/>
    </row>
    <row r="34" spans="1:9" ht="25.5" customHeight="1">
      <c r="A34" s="9">
        <v>22</v>
      </c>
      <c r="B34" s="6">
        <v>412400</v>
      </c>
      <c r="C34" s="35" t="s">
        <v>68</v>
      </c>
      <c r="D34" s="246">
        <f>D35</f>
        <v>600</v>
      </c>
      <c r="E34" s="246">
        <f>E35</f>
        <v>360</v>
      </c>
      <c r="F34" s="246">
        <f>F35</f>
        <v>600</v>
      </c>
      <c r="G34" s="246">
        <f>G35</f>
        <v>600</v>
      </c>
      <c r="H34" s="56">
        <f>G34/D34*100</f>
        <v>100</v>
      </c>
      <c r="I34" s="56">
        <f>G34/F34*100</f>
        <v>100</v>
      </c>
    </row>
    <row r="35" spans="1:9" ht="25.5" customHeight="1">
      <c r="A35" s="9">
        <v>23</v>
      </c>
      <c r="B35" s="9">
        <v>412431</v>
      </c>
      <c r="C35" s="23" t="s">
        <v>399</v>
      </c>
      <c r="D35" s="229">
        <v>600</v>
      </c>
      <c r="E35" s="229">
        <v>360</v>
      </c>
      <c r="F35" s="229">
        <v>600</v>
      </c>
      <c r="G35" s="229">
        <v>600</v>
      </c>
      <c r="H35" s="58">
        <f>G35/D35*100</f>
        <v>100</v>
      </c>
      <c r="I35" s="58">
        <f>G35/F35*100</f>
        <v>100</v>
      </c>
    </row>
    <row r="36" spans="1:9" ht="25.5" customHeight="1">
      <c r="A36" s="9">
        <v>24</v>
      </c>
      <c r="B36" s="6">
        <v>412500</v>
      </c>
      <c r="C36" s="13" t="s">
        <v>559</v>
      </c>
      <c r="D36" s="246">
        <f>SUM(D37:D38)</f>
        <v>1700</v>
      </c>
      <c r="E36" s="246">
        <f>SUM(E37:E38)</f>
        <v>248</v>
      </c>
      <c r="F36" s="246">
        <f>SUM(F37:F38)</f>
        <v>600</v>
      </c>
      <c r="G36" s="246">
        <f>SUM(G37:G38)</f>
        <v>600</v>
      </c>
      <c r="H36" s="180">
        <f aca="true" t="shared" si="2" ref="H36:H41">G36/D36*100</f>
        <v>35.294117647058826</v>
      </c>
      <c r="I36" s="180">
        <f aca="true" t="shared" si="3" ref="I36:I41">G36/F36*100</f>
        <v>100</v>
      </c>
    </row>
    <row r="37" spans="1:9" ht="25.5" customHeight="1">
      <c r="A37" s="9">
        <v>25</v>
      </c>
      <c r="B37" s="9">
        <v>412510</v>
      </c>
      <c r="C37" s="19" t="s">
        <v>400</v>
      </c>
      <c r="D37" s="229">
        <v>600</v>
      </c>
      <c r="E37" s="229">
        <v>248</v>
      </c>
      <c r="F37" s="229">
        <v>600</v>
      </c>
      <c r="G37" s="229">
        <v>600</v>
      </c>
      <c r="H37" s="58">
        <f t="shared" si="2"/>
        <v>100</v>
      </c>
      <c r="I37" s="58">
        <f t="shared" si="3"/>
        <v>100</v>
      </c>
    </row>
    <row r="38" spans="1:9" ht="25.5" customHeight="1">
      <c r="A38" s="9">
        <v>26</v>
      </c>
      <c r="B38" s="9">
        <v>412531</v>
      </c>
      <c r="C38" s="23" t="s">
        <v>401</v>
      </c>
      <c r="D38" s="229">
        <v>1100</v>
      </c>
      <c r="E38" s="229">
        <v>0</v>
      </c>
      <c r="F38" s="229">
        <v>0</v>
      </c>
      <c r="G38" s="229">
        <v>0</v>
      </c>
      <c r="H38" s="58">
        <f t="shared" si="2"/>
        <v>0</v>
      </c>
      <c r="I38" s="58" t="e">
        <f t="shared" si="3"/>
        <v>#DIV/0!</v>
      </c>
    </row>
    <row r="39" spans="1:9" ht="25.5" customHeight="1">
      <c r="A39" s="130"/>
      <c r="B39" s="130"/>
      <c r="C39" s="277"/>
      <c r="D39" s="278"/>
      <c r="E39" s="278"/>
      <c r="F39" s="278"/>
      <c r="G39" s="278"/>
      <c r="H39" s="279"/>
      <c r="I39" s="279"/>
    </row>
    <row r="40" spans="1:9" ht="25.5" customHeight="1">
      <c r="A40" s="130">
        <v>27</v>
      </c>
      <c r="B40" s="185">
        <v>412600</v>
      </c>
      <c r="C40" s="186" t="s">
        <v>539</v>
      </c>
      <c r="D40" s="267">
        <f>D41</f>
        <v>5200</v>
      </c>
      <c r="E40" s="267">
        <f>E41</f>
        <v>144</v>
      </c>
      <c r="F40" s="267">
        <f>F41</f>
        <v>200</v>
      </c>
      <c r="G40" s="267">
        <f>G41</f>
        <v>200</v>
      </c>
      <c r="H40" s="187">
        <f t="shared" si="2"/>
        <v>3.8461538461538463</v>
      </c>
      <c r="I40" s="187">
        <f t="shared" si="3"/>
        <v>100</v>
      </c>
    </row>
    <row r="41" spans="1:9" ht="25.5" customHeight="1">
      <c r="A41" s="9">
        <v>28</v>
      </c>
      <c r="B41" s="9">
        <v>412632</v>
      </c>
      <c r="C41" s="19" t="s">
        <v>75</v>
      </c>
      <c r="D41" s="229">
        <v>5200</v>
      </c>
      <c r="E41" s="229">
        <v>144</v>
      </c>
      <c r="F41" s="229">
        <v>200</v>
      </c>
      <c r="G41" s="229">
        <v>200</v>
      </c>
      <c r="H41" s="58">
        <f t="shared" si="2"/>
        <v>3.8461538461538463</v>
      </c>
      <c r="I41" s="58">
        <f t="shared" si="3"/>
        <v>100</v>
      </c>
    </row>
    <row r="42" spans="1:9" ht="25.5" customHeight="1">
      <c r="A42" s="149"/>
      <c r="B42" s="149"/>
      <c r="C42" s="152"/>
      <c r="D42" s="231"/>
      <c r="E42" s="231"/>
      <c r="F42" s="231"/>
      <c r="G42" s="231"/>
      <c r="H42" s="180"/>
      <c r="I42" s="180"/>
    </row>
    <row r="43" spans="1:9" ht="25.5" customHeight="1">
      <c r="A43" s="9">
        <v>29</v>
      </c>
      <c r="B43" s="6">
        <v>412700</v>
      </c>
      <c r="C43" s="35" t="s">
        <v>402</v>
      </c>
      <c r="D43" s="211">
        <f>D44</f>
        <v>1000</v>
      </c>
      <c r="E43" s="211">
        <f>E44</f>
        <v>0</v>
      </c>
      <c r="F43" s="211">
        <f>F44</f>
        <v>1000</v>
      </c>
      <c r="G43" s="211">
        <f>G44</f>
        <v>1000</v>
      </c>
      <c r="H43" s="66">
        <f>G43/D43*100</f>
        <v>100</v>
      </c>
      <c r="I43" s="66">
        <f>F43/D43*100</f>
        <v>100</v>
      </c>
    </row>
    <row r="44" spans="1:9" ht="25.5" customHeight="1">
      <c r="A44" s="9">
        <v>30</v>
      </c>
      <c r="B44" s="9">
        <v>412725</v>
      </c>
      <c r="C44" s="19" t="s">
        <v>403</v>
      </c>
      <c r="D44" s="213">
        <v>1000</v>
      </c>
      <c r="E44" s="213">
        <v>0</v>
      </c>
      <c r="F44" s="213">
        <v>1000</v>
      </c>
      <c r="G44" s="213">
        <v>1000</v>
      </c>
      <c r="H44" s="54">
        <f>G44/D44*100</f>
        <v>100</v>
      </c>
      <c r="I44" s="54">
        <f>F44/D44*100</f>
        <v>100</v>
      </c>
    </row>
    <row r="45" spans="1:9" ht="25.5" customHeight="1">
      <c r="A45" s="9"/>
      <c r="B45" s="9"/>
      <c r="C45" s="19"/>
      <c r="D45" s="213"/>
      <c r="E45" s="213"/>
      <c r="F45" s="213"/>
      <c r="G45" s="213"/>
      <c r="H45" s="54"/>
      <c r="I45" s="54"/>
    </row>
    <row r="46" spans="1:9" ht="25.5" customHeight="1">
      <c r="A46" s="9">
        <v>31</v>
      </c>
      <c r="B46" s="6">
        <v>412900</v>
      </c>
      <c r="C46" s="13" t="s">
        <v>723</v>
      </c>
      <c r="D46" s="246">
        <f>SUM(D47:D51)</f>
        <v>20500</v>
      </c>
      <c r="E46" s="246">
        <f>SUM(E47:E51)</f>
        <v>9394</v>
      </c>
      <c r="F46" s="246">
        <f>SUM(F47:F51)</f>
        <v>10578</v>
      </c>
      <c r="G46" s="246">
        <f>SUM(G47:G51)</f>
        <v>4400</v>
      </c>
      <c r="H46" s="180">
        <f aca="true" t="shared" si="4" ref="H46:H51">G46/D46*100</f>
        <v>21.463414634146343</v>
      </c>
      <c r="I46" s="180">
        <f aca="true" t="shared" si="5" ref="I46:I51">G46/F46*100</f>
        <v>41.595764794857246</v>
      </c>
    </row>
    <row r="47" spans="1:9" ht="25.5" customHeight="1">
      <c r="A47" s="9">
        <v>32</v>
      </c>
      <c r="B47" s="9">
        <v>412929</v>
      </c>
      <c r="C47" s="23" t="s">
        <v>364</v>
      </c>
      <c r="D47" s="229">
        <v>800</v>
      </c>
      <c r="E47" s="229">
        <v>67</v>
      </c>
      <c r="F47" s="229">
        <v>800</v>
      </c>
      <c r="G47" s="229">
        <v>800</v>
      </c>
      <c r="H47" s="58">
        <f t="shared" si="4"/>
        <v>100</v>
      </c>
      <c r="I47" s="58">
        <f t="shared" si="5"/>
        <v>100</v>
      </c>
    </row>
    <row r="48" spans="1:9" s="5" customFormat="1" ht="25.5" customHeight="1">
      <c r="A48" s="9">
        <v>33</v>
      </c>
      <c r="B48" s="9">
        <v>412939</v>
      </c>
      <c r="C48" s="51" t="s">
        <v>95</v>
      </c>
      <c r="D48" s="213">
        <v>14600</v>
      </c>
      <c r="E48" s="213">
        <v>6178</v>
      </c>
      <c r="F48" s="213">
        <v>6178</v>
      </c>
      <c r="G48" s="213">
        <v>0</v>
      </c>
      <c r="H48" s="54">
        <f>G48/D48*100</f>
        <v>0</v>
      </c>
      <c r="I48" s="54">
        <f>G48/F48*100</f>
        <v>0</v>
      </c>
    </row>
    <row r="49" spans="1:9" ht="25.5" customHeight="1">
      <c r="A49" s="9">
        <v>34</v>
      </c>
      <c r="B49" s="9">
        <v>412941</v>
      </c>
      <c r="C49" s="23" t="s">
        <v>337</v>
      </c>
      <c r="D49" s="229">
        <v>600</v>
      </c>
      <c r="E49" s="229">
        <v>408</v>
      </c>
      <c r="F49" s="229">
        <v>600</v>
      </c>
      <c r="G49" s="229">
        <v>600</v>
      </c>
      <c r="H49" s="58">
        <f t="shared" si="4"/>
        <v>100</v>
      </c>
      <c r="I49" s="58">
        <f t="shared" si="5"/>
        <v>100</v>
      </c>
    </row>
    <row r="50" spans="1:9" ht="25.5" customHeight="1">
      <c r="A50" s="9">
        <v>35</v>
      </c>
      <c r="B50" s="9">
        <v>412973</v>
      </c>
      <c r="C50" s="19" t="s">
        <v>404</v>
      </c>
      <c r="D50" s="213">
        <v>0</v>
      </c>
      <c r="E50" s="213">
        <v>0</v>
      </c>
      <c r="F50" s="213">
        <v>0</v>
      </c>
      <c r="G50" s="213">
        <v>0</v>
      </c>
      <c r="H50" s="58" t="e">
        <f t="shared" si="4"/>
        <v>#DIV/0!</v>
      </c>
      <c r="I50" s="58" t="e">
        <f t="shared" si="5"/>
        <v>#DIV/0!</v>
      </c>
    </row>
    <row r="51" spans="1:9" ht="25.5" customHeight="1">
      <c r="A51" s="9">
        <v>36</v>
      </c>
      <c r="B51" s="9">
        <v>412999</v>
      </c>
      <c r="C51" s="19" t="s">
        <v>108</v>
      </c>
      <c r="D51" s="229">
        <v>4500</v>
      </c>
      <c r="E51" s="229">
        <v>2741</v>
      </c>
      <c r="F51" s="229">
        <v>3000</v>
      </c>
      <c r="G51" s="229">
        <v>3000</v>
      </c>
      <c r="H51" s="58">
        <f t="shared" si="4"/>
        <v>66.66666666666666</v>
      </c>
      <c r="I51" s="58">
        <f t="shared" si="5"/>
        <v>100</v>
      </c>
    </row>
    <row r="52" spans="1:9" ht="25.5" customHeight="1">
      <c r="A52" s="9"/>
      <c r="B52" s="12"/>
      <c r="C52" s="24"/>
      <c r="D52" s="268"/>
      <c r="E52" s="268"/>
      <c r="F52" s="268"/>
      <c r="G52" s="268"/>
      <c r="H52" s="180"/>
      <c r="I52" s="180"/>
    </row>
    <row r="53" spans="1:9" ht="25.5" customHeight="1">
      <c r="A53" s="9">
        <v>37</v>
      </c>
      <c r="B53" s="6">
        <v>511300</v>
      </c>
      <c r="C53" s="13" t="s">
        <v>383</v>
      </c>
      <c r="D53" s="246">
        <v>2000</v>
      </c>
      <c r="E53" s="246">
        <v>0</v>
      </c>
      <c r="F53" s="246">
        <v>1000</v>
      </c>
      <c r="G53" s="246">
        <v>1000</v>
      </c>
      <c r="H53" s="180">
        <f>G53/D53*100</f>
        <v>50</v>
      </c>
      <c r="I53" s="180">
        <f>G53/F53*100</f>
        <v>100</v>
      </c>
    </row>
    <row r="54" spans="1:9" ht="25.5" customHeight="1">
      <c r="A54" s="9"/>
      <c r="B54" s="12"/>
      <c r="C54" s="24"/>
      <c r="D54" s="268"/>
      <c r="E54" s="268"/>
      <c r="F54" s="268"/>
      <c r="G54" s="268"/>
      <c r="H54" s="58"/>
      <c r="I54" s="58"/>
    </row>
    <row r="55" spans="1:11" ht="33" customHeight="1">
      <c r="A55" s="9">
        <v>38</v>
      </c>
      <c r="B55" s="12"/>
      <c r="C55" s="35" t="s">
        <v>722</v>
      </c>
      <c r="D55" s="246">
        <f>D7+D53</f>
        <v>59322</v>
      </c>
      <c r="E55" s="246">
        <f>E7+E53</f>
        <v>29115</v>
      </c>
      <c r="F55" s="246">
        <f>F7+F53</f>
        <v>43300</v>
      </c>
      <c r="G55" s="246">
        <f>G7+G53</f>
        <v>37222</v>
      </c>
      <c r="H55" s="180">
        <f>G55/D55*100</f>
        <v>62.74569299753886</v>
      </c>
      <c r="I55" s="180">
        <f>G55/F55*100</f>
        <v>85.96304849884527</v>
      </c>
      <c r="K55" s="280"/>
    </row>
    <row r="56" spans="4:9" ht="12.75">
      <c r="D56" s="269"/>
      <c r="E56" s="269"/>
      <c r="F56" s="269"/>
      <c r="G56" s="269"/>
      <c r="H56" s="179"/>
      <c r="I56" s="179"/>
    </row>
    <row r="57" spans="1:9" ht="12.75">
      <c r="A57" s="188"/>
      <c r="B57" s="188"/>
      <c r="C57" s="188"/>
      <c r="D57" s="270"/>
      <c r="E57" s="270"/>
      <c r="F57" s="270"/>
      <c r="G57" s="270"/>
      <c r="H57" s="188"/>
      <c r="I57" s="188"/>
    </row>
    <row r="58" spans="8:9" ht="12.75">
      <c r="H58" s="154"/>
      <c r="I58" s="154"/>
    </row>
    <row r="59" spans="8:9" ht="12.75">
      <c r="H59" s="154"/>
      <c r="I59" s="154"/>
    </row>
    <row r="60" spans="8:9" ht="12.75">
      <c r="H60" s="154"/>
      <c r="I60" s="154"/>
    </row>
    <row r="61" spans="8:9" ht="12.75">
      <c r="H61" s="154"/>
      <c r="I61" s="154"/>
    </row>
    <row r="62" spans="8:9" ht="12.75">
      <c r="H62" s="154"/>
      <c r="I62" s="154"/>
    </row>
    <row r="63" spans="8:9" ht="12.75">
      <c r="H63" s="154"/>
      <c r="I63" s="154"/>
    </row>
  </sheetData>
  <sheetProtection/>
  <mergeCells count="12">
    <mergeCell ref="I3:I5"/>
    <mergeCell ref="A1:H1"/>
    <mergeCell ref="A2:C2"/>
    <mergeCell ref="H2:I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3937007874015748" right="0.15748031496062992" top="0.3937007874015748" bottom="0.2755905511811024" header="0.5118110236220472" footer="0.5118110236220472"/>
  <pageSetup horizontalDpi="300" verticalDpi="3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N74"/>
  <sheetViews>
    <sheetView zoomScalePageLayoutView="0" workbookViewId="0" topLeftCell="A1">
      <selection activeCell="G4" sqref="G4:G6"/>
    </sheetView>
  </sheetViews>
  <sheetFormatPr defaultColWidth="9.140625" defaultRowHeight="12.75"/>
  <cols>
    <col min="1" max="1" width="5.8515625" style="11" customWidth="1"/>
    <col min="2" max="2" width="7.28125" style="2" customWidth="1"/>
    <col min="3" max="3" width="42.421875" style="2" customWidth="1"/>
    <col min="4" max="4" width="9.8515625" style="226" customWidth="1"/>
    <col min="5" max="5" width="9.7109375" style="226" customWidth="1"/>
    <col min="6" max="6" width="9.57421875" style="226" customWidth="1"/>
    <col min="7" max="7" width="9.8515625" style="226" customWidth="1"/>
    <col min="8" max="9" width="6.421875" style="126" customWidth="1"/>
    <col min="11" max="11" width="11.57421875" style="2" customWidth="1"/>
  </cols>
  <sheetData>
    <row r="1" spans="1:9" ht="12.75">
      <c r="A1" s="349" t="s">
        <v>405</v>
      </c>
      <c r="B1" s="349"/>
      <c r="C1" s="349"/>
      <c r="D1" s="349"/>
      <c r="E1" s="349"/>
      <c r="F1" s="349"/>
      <c r="G1" s="349"/>
      <c r="H1" s="349"/>
      <c r="I1" s="156"/>
    </row>
    <row r="2" spans="1:9" ht="12.75">
      <c r="A2" s="349" t="s">
        <v>406</v>
      </c>
      <c r="B2" s="349"/>
      <c r="C2" s="349"/>
      <c r="D2" s="349"/>
      <c r="E2" s="349"/>
      <c r="F2" s="349"/>
      <c r="G2" s="349"/>
      <c r="H2" s="349"/>
      <c r="I2" s="156"/>
    </row>
    <row r="3" spans="8:9" ht="12.75">
      <c r="H3" s="358"/>
      <c r="I3" s="358"/>
    </row>
    <row r="4" spans="1:9" ht="12.75" customHeight="1">
      <c r="A4" s="335" t="s">
        <v>225</v>
      </c>
      <c r="B4" s="336" t="s">
        <v>407</v>
      </c>
      <c r="C4" s="359" t="s">
        <v>3</v>
      </c>
      <c r="D4" s="345" t="s">
        <v>452</v>
      </c>
      <c r="E4" s="345" t="s">
        <v>618</v>
      </c>
      <c r="F4" s="338" t="s">
        <v>619</v>
      </c>
      <c r="G4" s="338" t="s">
        <v>803</v>
      </c>
      <c r="H4" s="189" t="s">
        <v>4</v>
      </c>
      <c r="I4" s="189" t="s">
        <v>4</v>
      </c>
    </row>
    <row r="5" spans="1:9" ht="12.75" customHeight="1">
      <c r="A5" s="335"/>
      <c r="B5" s="336"/>
      <c r="C5" s="359"/>
      <c r="D5" s="345"/>
      <c r="E5" s="345"/>
      <c r="F5" s="338"/>
      <c r="G5" s="338"/>
      <c r="H5" s="360" t="s">
        <v>5</v>
      </c>
      <c r="I5" s="360" t="s">
        <v>6</v>
      </c>
    </row>
    <row r="6" spans="1:9" ht="12.75">
      <c r="A6" s="335"/>
      <c r="B6" s="336"/>
      <c r="C6" s="359"/>
      <c r="D6" s="345"/>
      <c r="E6" s="345"/>
      <c r="F6" s="338"/>
      <c r="G6" s="338"/>
      <c r="H6" s="360"/>
      <c r="I6" s="360"/>
    </row>
    <row r="7" spans="1:9" ht="24.75" customHeight="1">
      <c r="A7" s="23"/>
      <c r="B7" s="9">
        <v>1</v>
      </c>
      <c r="C7" s="9">
        <v>2</v>
      </c>
      <c r="D7" s="209">
        <v>3</v>
      </c>
      <c r="E7" s="209">
        <v>4</v>
      </c>
      <c r="F7" s="209">
        <v>5</v>
      </c>
      <c r="G7" s="209">
        <v>6</v>
      </c>
      <c r="H7" s="10">
        <v>7</v>
      </c>
      <c r="I7" s="10">
        <v>8</v>
      </c>
    </row>
    <row r="8" spans="1:9" s="5" customFormat="1" ht="25.5" customHeight="1">
      <c r="A8" s="130">
        <v>1</v>
      </c>
      <c r="B8" s="131" t="s">
        <v>227</v>
      </c>
      <c r="C8" s="35" t="s">
        <v>609</v>
      </c>
      <c r="D8" s="210">
        <f>D10+D30</f>
        <v>105414</v>
      </c>
      <c r="E8" s="210">
        <f>E10+E30</f>
        <v>69633</v>
      </c>
      <c r="F8" s="210">
        <f>F10+F30</f>
        <v>92154</v>
      </c>
      <c r="G8" s="210">
        <f>G10+G30</f>
        <v>94104</v>
      </c>
      <c r="H8" s="66">
        <f>G8/D8*100</f>
        <v>89.2708748363595</v>
      </c>
      <c r="I8" s="66">
        <f>G8/F8*100</f>
        <v>102.11602317859236</v>
      </c>
    </row>
    <row r="9" spans="1:9" s="5" customFormat="1" ht="25.5" customHeight="1">
      <c r="A9" s="130"/>
      <c r="B9" s="131"/>
      <c r="C9" s="35"/>
      <c r="D9" s="210"/>
      <c r="E9" s="210"/>
      <c r="F9" s="210"/>
      <c r="G9" s="210"/>
      <c r="H9" s="66"/>
      <c r="I9" s="66"/>
    </row>
    <row r="10" spans="1:11" s="26" customFormat="1" ht="25.5" customHeight="1">
      <c r="A10" s="9">
        <v>2</v>
      </c>
      <c r="B10" s="6">
        <v>411000</v>
      </c>
      <c r="C10" s="35" t="s">
        <v>608</v>
      </c>
      <c r="D10" s="246">
        <f>D11+D16+D22+D25</f>
        <v>95413</v>
      </c>
      <c r="E10" s="246">
        <f>E11+E16+E22+E25</f>
        <v>63372</v>
      </c>
      <c r="F10" s="246">
        <f>F11+F16+F22+F25</f>
        <v>81923</v>
      </c>
      <c r="G10" s="246">
        <f>G11+G16+G22+G25</f>
        <v>84153</v>
      </c>
      <c r="H10" s="66">
        <f>G10/D10*100</f>
        <v>88.1986731367843</v>
      </c>
      <c r="I10" s="66">
        <f>G10/F10*100</f>
        <v>102.7220682836322</v>
      </c>
      <c r="K10" s="148"/>
    </row>
    <row r="11" spans="1:9" s="26" customFormat="1" ht="25.5" customHeight="1">
      <c r="A11" s="9">
        <v>3</v>
      </c>
      <c r="B11" s="6">
        <v>411100</v>
      </c>
      <c r="C11" s="13" t="s">
        <v>551</v>
      </c>
      <c r="D11" s="246">
        <f>D12+D13+D14</f>
        <v>65317</v>
      </c>
      <c r="E11" s="246">
        <f>E12+E13+E14</f>
        <v>44381</v>
      </c>
      <c r="F11" s="246">
        <f>F12+F13+F14</f>
        <v>62447</v>
      </c>
      <c r="G11" s="246">
        <f>G12+G13+G14</f>
        <v>82300</v>
      </c>
      <c r="H11" s="66">
        <f>G11/D11*100</f>
        <v>126.00088797709633</v>
      </c>
      <c r="I11" s="66">
        <f>G11/F11*100</f>
        <v>131.79175941198136</v>
      </c>
    </row>
    <row r="12" spans="1:14" ht="25.5" customHeight="1">
      <c r="A12" s="9">
        <v>4</v>
      </c>
      <c r="B12" s="9">
        <v>411111</v>
      </c>
      <c r="C12" s="23" t="s">
        <v>45</v>
      </c>
      <c r="D12" s="229">
        <v>40848</v>
      </c>
      <c r="E12" s="229">
        <v>27622</v>
      </c>
      <c r="F12" s="229">
        <v>38815</v>
      </c>
      <c r="G12" s="229">
        <v>51067</v>
      </c>
      <c r="H12" s="54">
        <f>G12/D12*100</f>
        <v>125.01713670191931</v>
      </c>
      <c r="I12" s="54">
        <f>G12/F12*100</f>
        <v>131.56511657864226</v>
      </c>
      <c r="K12" s="95"/>
      <c r="M12" s="95"/>
      <c r="N12" s="95"/>
    </row>
    <row r="13" spans="1:11" ht="25.5" customHeight="1">
      <c r="A13" s="9">
        <v>5</v>
      </c>
      <c r="B13" s="9">
        <v>411191</v>
      </c>
      <c r="C13" s="23" t="s">
        <v>330</v>
      </c>
      <c r="D13" s="229">
        <v>2939</v>
      </c>
      <c r="E13" s="229">
        <v>2113</v>
      </c>
      <c r="F13" s="229">
        <v>3025</v>
      </c>
      <c r="G13" s="229">
        <v>4074</v>
      </c>
      <c r="H13" s="54">
        <f>G13/D13*100</f>
        <v>138.61857774753318</v>
      </c>
      <c r="I13" s="54">
        <f>G13/F13*100</f>
        <v>134.67768595041323</v>
      </c>
      <c r="K13" s="95"/>
    </row>
    <row r="14" spans="1:11" ht="25.5" customHeight="1">
      <c r="A14" s="9">
        <v>6</v>
      </c>
      <c r="B14" s="9">
        <v>411199</v>
      </c>
      <c r="C14" s="23" t="s">
        <v>491</v>
      </c>
      <c r="D14" s="229">
        <v>21530</v>
      </c>
      <c r="E14" s="229">
        <v>14646</v>
      </c>
      <c r="F14" s="229">
        <v>20607</v>
      </c>
      <c r="G14" s="229">
        <v>27159</v>
      </c>
      <c r="H14" s="54">
        <f>G14/D14*100</f>
        <v>126.14491407338598</v>
      </c>
      <c r="I14" s="54">
        <f>G14/F14*100</f>
        <v>131.7950211093318</v>
      </c>
      <c r="K14" s="95"/>
    </row>
    <row r="15" spans="1:9" ht="25.5" customHeight="1">
      <c r="A15" s="9"/>
      <c r="B15" s="9"/>
      <c r="C15" s="23"/>
      <c r="D15" s="229"/>
      <c r="E15" s="229"/>
      <c r="F15" s="229"/>
      <c r="G15" s="229"/>
      <c r="H15" s="54"/>
      <c r="I15" s="54"/>
    </row>
    <row r="16" spans="1:11" s="26" customFormat="1" ht="25.5" customHeight="1">
      <c r="A16" s="9">
        <v>7</v>
      </c>
      <c r="B16" s="6">
        <v>411200</v>
      </c>
      <c r="C16" s="35" t="s">
        <v>567</v>
      </c>
      <c r="D16" s="246">
        <f>SUM(D17:D20)</f>
        <v>18430</v>
      </c>
      <c r="E16" s="246">
        <f>SUM(E17:E20)</f>
        <v>11818</v>
      </c>
      <c r="F16" s="246">
        <f>SUM(F17:F20)</f>
        <v>12058</v>
      </c>
      <c r="G16" s="246">
        <f>SUM(G17:G20)</f>
        <v>1170</v>
      </c>
      <c r="H16" s="66">
        <f>G16/D16*100</f>
        <v>6.348345089527943</v>
      </c>
      <c r="I16" s="66">
        <f>G16/F16*100</f>
        <v>9.703101675236358</v>
      </c>
      <c r="K16" s="2"/>
    </row>
    <row r="17" spans="1:11" s="26" customFormat="1" ht="25.5" customHeight="1">
      <c r="A17" s="9">
        <v>8</v>
      </c>
      <c r="B17" s="9">
        <v>411211</v>
      </c>
      <c r="C17" s="51" t="s">
        <v>49</v>
      </c>
      <c r="D17" s="213">
        <v>2640</v>
      </c>
      <c r="E17" s="213">
        <v>630</v>
      </c>
      <c r="F17" s="213">
        <v>770</v>
      </c>
      <c r="G17" s="213">
        <v>770</v>
      </c>
      <c r="H17" s="54">
        <f>G17/D17*100</f>
        <v>29.166666666666668</v>
      </c>
      <c r="I17" s="54">
        <f>G17/F17*100</f>
        <v>100</v>
      </c>
      <c r="K17" s="2"/>
    </row>
    <row r="18" spans="1:11" s="26" customFormat="1" ht="25.5" customHeight="1">
      <c r="A18" s="9">
        <v>9</v>
      </c>
      <c r="B18" s="9">
        <v>411221</v>
      </c>
      <c r="C18" s="45" t="s">
        <v>50</v>
      </c>
      <c r="D18" s="213">
        <v>13350</v>
      </c>
      <c r="E18" s="213">
        <v>8853</v>
      </c>
      <c r="F18" s="212">
        <v>8853</v>
      </c>
      <c r="G18" s="213">
        <v>0</v>
      </c>
      <c r="H18" s="54">
        <f>G18/D18*100</f>
        <v>0</v>
      </c>
      <c r="I18" s="54">
        <f>G18/F18*100</f>
        <v>0</v>
      </c>
      <c r="K18" s="2"/>
    </row>
    <row r="19" spans="1:11" s="26" customFormat="1" ht="25.5" customHeight="1">
      <c r="A19" s="9">
        <v>10</v>
      </c>
      <c r="B19" s="9">
        <v>411222</v>
      </c>
      <c r="C19" s="45" t="s">
        <v>51</v>
      </c>
      <c r="D19" s="213">
        <v>2040</v>
      </c>
      <c r="E19" s="213">
        <v>2035</v>
      </c>
      <c r="F19" s="212">
        <v>2035</v>
      </c>
      <c r="G19" s="213">
        <v>0</v>
      </c>
      <c r="H19" s="54">
        <f>G19/D19*100</f>
        <v>0</v>
      </c>
      <c r="I19" s="54">
        <f>G19/F19*100</f>
        <v>0</v>
      </c>
      <c r="K19" s="2"/>
    </row>
    <row r="20" spans="1:9" ht="25.5" customHeight="1">
      <c r="A20" s="9">
        <v>11</v>
      </c>
      <c r="B20" s="9">
        <v>411260</v>
      </c>
      <c r="C20" s="19" t="s">
        <v>236</v>
      </c>
      <c r="D20" s="229">
        <v>400</v>
      </c>
      <c r="E20" s="229">
        <v>300</v>
      </c>
      <c r="F20" s="229">
        <v>400</v>
      </c>
      <c r="G20" s="229">
        <v>400</v>
      </c>
      <c r="H20" s="58">
        <f>G20/D20*100</f>
        <v>100</v>
      </c>
      <c r="I20" s="58">
        <f>G20/F20*100</f>
        <v>100</v>
      </c>
    </row>
    <row r="21" spans="1:11" s="26" customFormat="1" ht="25.5" customHeight="1">
      <c r="A21" s="9"/>
      <c r="B21" s="9"/>
      <c r="C21" s="45"/>
      <c r="D21" s="213"/>
      <c r="E21" s="213"/>
      <c r="F21" s="212"/>
      <c r="G21" s="213"/>
      <c r="H21" s="54"/>
      <c r="I21" s="54"/>
      <c r="K21" s="95"/>
    </row>
    <row r="22" spans="1:9" s="5" customFormat="1" ht="25.5" customHeight="1">
      <c r="A22" s="9">
        <v>12</v>
      </c>
      <c r="B22" s="6">
        <v>411290</v>
      </c>
      <c r="C22" s="39" t="s">
        <v>54</v>
      </c>
      <c r="D22" s="211">
        <f>D23</f>
        <v>10983</v>
      </c>
      <c r="E22" s="211">
        <f>E23</f>
        <v>7173</v>
      </c>
      <c r="F22" s="211">
        <f>F23</f>
        <v>7169</v>
      </c>
      <c r="G22" s="211">
        <f>G23</f>
        <v>0</v>
      </c>
      <c r="H22" s="66">
        <f>G22/D22*100</f>
        <v>0</v>
      </c>
      <c r="I22" s="66">
        <f>G22/F22*100</f>
        <v>0</v>
      </c>
    </row>
    <row r="23" spans="1:9" s="5" customFormat="1" ht="25.5" customHeight="1">
      <c r="A23" s="9">
        <v>13</v>
      </c>
      <c r="B23" s="9">
        <v>411290</v>
      </c>
      <c r="C23" s="60" t="s">
        <v>54</v>
      </c>
      <c r="D23" s="213">
        <v>10983</v>
      </c>
      <c r="E23" s="213">
        <v>7173</v>
      </c>
      <c r="F23" s="212">
        <v>7169</v>
      </c>
      <c r="G23" s="213">
        <v>0</v>
      </c>
      <c r="H23" s="54">
        <f>G23/D23*100</f>
        <v>0</v>
      </c>
      <c r="I23" s="54">
        <f>G23/F23*100</f>
        <v>0</v>
      </c>
    </row>
    <row r="24" spans="1:9" s="5" customFormat="1" ht="25.5" customHeight="1">
      <c r="A24" s="9"/>
      <c r="B24" s="9"/>
      <c r="C24" s="60"/>
      <c r="D24" s="213"/>
      <c r="E24" s="213"/>
      <c r="F24" s="212"/>
      <c r="G24" s="213"/>
      <c r="H24" s="54"/>
      <c r="I24" s="54"/>
    </row>
    <row r="25" spans="1:9" s="5" customFormat="1" ht="25.5" customHeight="1">
      <c r="A25" s="9">
        <v>14</v>
      </c>
      <c r="B25" s="132" t="s">
        <v>493</v>
      </c>
      <c r="C25" s="39" t="s">
        <v>607</v>
      </c>
      <c r="D25" s="211">
        <f>SUM(D26:D28)</f>
        <v>683</v>
      </c>
      <c r="E25" s="211">
        <f>SUM(E26:E28)</f>
        <v>0</v>
      </c>
      <c r="F25" s="211">
        <f>SUM(F26:F28)</f>
        <v>249</v>
      </c>
      <c r="G25" s="211">
        <f>SUM(G26:G28)</f>
        <v>683</v>
      </c>
      <c r="H25" s="66">
        <f>G25/D25*100</f>
        <v>100</v>
      </c>
      <c r="I25" s="66">
        <f>G25/F25*100</f>
        <v>274.29718875502004</v>
      </c>
    </row>
    <row r="26" spans="1:9" s="5" customFormat="1" ht="25.5" customHeight="1">
      <c r="A26" s="9">
        <v>15</v>
      </c>
      <c r="B26" s="53" t="s">
        <v>494</v>
      </c>
      <c r="C26" s="51" t="s">
        <v>495</v>
      </c>
      <c r="D26" s="213">
        <v>412</v>
      </c>
      <c r="E26" s="213">
        <v>0</v>
      </c>
      <c r="F26" s="212">
        <v>150</v>
      </c>
      <c r="G26" s="213">
        <v>412</v>
      </c>
      <c r="H26" s="54">
        <f>G26/D26*100</f>
        <v>100</v>
      </c>
      <c r="I26" s="54">
        <f>G26/F26*100</f>
        <v>274.6666666666667</v>
      </c>
    </row>
    <row r="27" spans="1:9" s="5" customFormat="1" ht="25.5" customHeight="1">
      <c r="A27" s="9">
        <v>16</v>
      </c>
      <c r="B27" s="53" t="s">
        <v>496</v>
      </c>
      <c r="C27" s="51" t="s">
        <v>497</v>
      </c>
      <c r="D27" s="213">
        <v>46</v>
      </c>
      <c r="E27" s="213">
        <v>0</v>
      </c>
      <c r="F27" s="212">
        <v>17</v>
      </c>
      <c r="G27" s="213">
        <v>46</v>
      </c>
      <c r="H27" s="54">
        <f>G27/D27*100</f>
        <v>100</v>
      </c>
      <c r="I27" s="54">
        <f>G27/F27*100</f>
        <v>270.5882352941177</v>
      </c>
    </row>
    <row r="28" spans="1:11" s="5" customFormat="1" ht="25.5" customHeight="1">
      <c r="A28" s="9">
        <v>17</v>
      </c>
      <c r="B28" s="53" t="s">
        <v>498</v>
      </c>
      <c r="C28" s="51" t="s">
        <v>499</v>
      </c>
      <c r="D28" s="213">
        <v>225</v>
      </c>
      <c r="E28" s="213">
        <v>0</v>
      </c>
      <c r="F28" s="212">
        <v>82</v>
      </c>
      <c r="G28" s="213">
        <v>225</v>
      </c>
      <c r="H28" s="54">
        <f>G28/D28*100</f>
        <v>100</v>
      </c>
      <c r="I28" s="54">
        <f>G28/F28*100</f>
        <v>274.39024390243907</v>
      </c>
      <c r="K28" s="207"/>
    </row>
    <row r="29" spans="1:9" ht="25.5" customHeight="1">
      <c r="A29" s="9"/>
      <c r="B29" s="12"/>
      <c r="C29" s="24"/>
      <c r="D29" s="246"/>
      <c r="E29" s="246"/>
      <c r="F29" s="246"/>
      <c r="G29" s="246"/>
      <c r="H29" s="54"/>
      <c r="I29" s="54"/>
    </row>
    <row r="30" spans="1:11" ht="25.5" customHeight="1">
      <c r="A30" s="9">
        <v>18</v>
      </c>
      <c r="B30" s="6">
        <v>412000</v>
      </c>
      <c r="C30" s="35" t="s">
        <v>725</v>
      </c>
      <c r="D30" s="246">
        <f>D32+D36+D40+D43+D47+D50</f>
        <v>10001</v>
      </c>
      <c r="E30" s="246">
        <f>E32+E36+E40+E43+E47+E50</f>
        <v>6261</v>
      </c>
      <c r="F30" s="246">
        <f>F32+F36+F40+F43+F47+F50</f>
        <v>10231</v>
      </c>
      <c r="G30" s="246">
        <f>G32+G36+G40+G43+G47+G50</f>
        <v>9951</v>
      </c>
      <c r="H30" s="66">
        <f>G30/D30*100</f>
        <v>99.5000499950005</v>
      </c>
      <c r="I30" s="66">
        <f>G30/F30*100</f>
        <v>97.26321962662496</v>
      </c>
      <c r="K30" s="95"/>
    </row>
    <row r="31" spans="1:9" ht="25.5" customHeight="1">
      <c r="A31" s="9"/>
      <c r="B31" s="6"/>
      <c r="C31" s="35"/>
      <c r="D31" s="246"/>
      <c r="E31" s="246"/>
      <c r="F31" s="246"/>
      <c r="G31" s="246"/>
      <c r="H31" s="66"/>
      <c r="I31" s="66"/>
    </row>
    <row r="32" spans="1:9" ht="25.5" customHeight="1">
      <c r="A32" s="9">
        <v>19</v>
      </c>
      <c r="B32" s="68">
        <v>412200</v>
      </c>
      <c r="C32" s="190" t="s">
        <v>606</v>
      </c>
      <c r="D32" s="258">
        <f>D33+D34</f>
        <v>960</v>
      </c>
      <c r="E32" s="258">
        <f>E33+E34</f>
        <v>739</v>
      </c>
      <c r="F32" s="258">
        <f>F33+F34</f>
        <v>960</v>
      </c>
      <c r="G32" s="258">
        <f>G33+G34</f>
        <v>960</v>
      </c>
      <c r="H32" s="71">
        <f>G32/D32*100</f>
        <v>100</v>
      </c>
      <c r="I32" s="71">
        <f>G32/F32*100</f>
        <v>100</v>
      </c>
    </row>
    <row r="33" spans="1:9" ht="25.5" customHeight="1">
      <c r="A33" s="9">
        <v>20</v>
      </c>
      <c r="B33" s="9">
        <v>412231</v>
      </c>
      <c r="C33" s="19" t="s">
        <v>395</v>
      </c>
      <c r="D33" s="229">
        <v>940</v>
      </c>
      <c r="E33" s="229">
        <v>719</v>
      </c>
      <c r="F33" s="229">
        <v>940</v>
      </c>
      <c r="G33" s="229">
        <v>940</v>
      </c>
      <c r="H33" s="58">
        <f>G33/D33*100</f>
        <v>100</v>
      </c>
      <c r="I33" s="58">
        <f>G33/F33*100</f>
        <v>100</v>
      </c>
    </row>
    <row r="34" spans="1:9" ht="25.5" customHeight="1">
      <c r="A34" s="9">
        <v>21</v>
      </c>
      <c r="B34" s="9">
        <v>412234</v>
      </c>
      <c r="C34" s="19" t="s">
        <v>396</v>
      </c>
      <c r="D34" s="229">
        <v>20</v>
      </c>
      <c r="E34" s="229">
        <v>20</v>
      </c>
      <c r="F34" s="229">
        <v>20</v>
      </c>
      <c r="G34" s="229">
        <v>20</v>
      </c>
      <c r="H34" s="58">
        <f>G34/D34*100</f>
        <v>100</v>
      </c>
      <c r="I34" s="58">
        <f>G34/F34*100</f>
        <v>100</v>
      </c>
    </row>
    <row r="35" spans="1:9" ht="25.5" customHeight="1">
      <c r="A35" s="9"/>
      <c r="B35" s="9"/>
      <c r="C35" s="19"/>
      <c r="D35" s="229"/>
      <c r="E35" s="229"/>
      <c r="F35" s="229"/>
      <c r="G35" s="229"/>
      <c r="H35" s="54"/>
      <c r="I35" s="54"/>
    </row>
    <row r="36" spans="1:9" ht="25.5" customHeight="1">
      <c r="A36" s="9">
        <v>22</v>
      </c>
      <c r="B36" s="68">
        <v>412300</v>
      </c>
      <c r="C36" s="191" t="s">
        <v>605</v>
      </c>
      <c r="D36" s="258">
        <f>D37+D38</f>
        <v>500</v>
      </c>
      <c r="E36" s="258">
        <f>E37+E38</f>
        <v>196</v>
      </c>
      <c r="F36" s="258">
        <f>F37+F38</f>
        <v>500</v>
      </c>
      <c r="G36" s="258">
        <f>G37+G38</f>
        <v>500</v>
      </c>
      <c r="H36" s="71">
        <f>G36/D36*100</f>
        <v>100</v>
      </c>
      <c r="I36" s="71">
        <f>G36/F36*100</f>
        <v>100</v>
      </c>
    </row>
    <row r="37" spans="1:9" ht="25.5" customHeight="1">
      <c r="A37" s="9">
        <v>23</v>
      </c>
      <c r="B37" s="9">
        <v>412311</v>
      </c>
      <c r="C37" s="19" t="s">
        <v>517</v>
      </c>
      <c r="D37" s="229">
        <v>150</v>
      </c>
      <c r="E37" s="229">
        <v>75</v>
      </c>
      <c r="F37" s="229">
        <v>150</v>
      </c>
      <c r="G37" s="229">
        <v>150</v>
      </c>
      <c r="H37" s="58">
        <f>G37/D37*100</f>
        <v>100</v>
      </c>
      <c r="I37" s="58">
        <f>G37/F37*100</f>
        <v>100</v>
      </c>
    </row>
    <row r="38" spans="1:9" ht="25.5" customHeight="1">
      <c r="A38" s="9">
        <v>24</v>
      </c>
      <c r="B38" s="9">
        <v>412319</v>
      </c>
      <c r="C38" s="19" t="s">
        <v>65</v>
      </c>
      <c r="D38" s="229">
        <v>350</v>
      </c>
      <c r="E38" s="229">
        <v>121</v>
      </c>
      <c r="F38" s="229">
        <v>350</v>
      </c>
      <c r="G38" s="229">
        <v>350</v>
      </c>
      <c r="H38" s="58">
        <f>G38/D38*100</f>
        <v>100</v>
      </c>
      <c r="I38" s="58">
        <f>G38/F38*100</f>
        <v>100</v>
      </c>
    </row>
    <row r="39" spans="1:9" ht="25.5" customHeight="1">
      <c r="A39" s="9"/>
      <c r="B39" s="9"/>
      <c r="C39" s="19"/>
      <c r="D39" s="229"/>
      <c r="E39" s="229"/>
      <c r="F39" s="229"/>
      <c r="G39" s="229"/>
      <c r="H39" s="58"/>
      <c r="I39" s="58"/>
    </row>
    <row r="40" spans="1:9" s="11" customFormat="1" ht="25.5" customHeight="1">
      <c r="A40" s="9">
        <v>25</v>
      </c>
      <c r="B40" s="138">
        <v>412400</v>
      </c>
      <c r="C40" s="18" t="s">
        <v>68</v>
      </c>
      <c r="D40" s="259">
        <f>D41</f>
        <v>1000</v>
      </c>
      <c r="E40" s="259">
        <f>E41</f>
        <v>134</v>
      </c>
      <c r="F40" s="259">
        <f>F41</f>
        <v>1000</v>
      </c>
      <c r="G40" s="259">
        <f>G41</f>
        <v>1000</v>
      </c>
      <c r="H40" s="180">
        <f>G40/D40*100</f>
        <v>100</v>
      </c>
      <c r="I40" s="180">
        <f>G40/F40*100</f>
        <v>100</v>
      </c>
    </row>
    <row r="41" spans="1:9" ht="25.5" customHeight="1">
      <c r="A41" s="9">
        <v>26</v>
      </c>
      <c r="B41" s="9">
        <v>412433</v>
      </c>
      <c r="C41" s="19" t="s">
        <v>70</v>
      </c>
      <c r="D41" s="229">
        <v>1000</v>
      </c>
      <c r="E41" s="229">
        <v>134</v>
      </c>
      <c r="F41" s="229">
        <v>1000</v>
      </c>
      <c r="G41" s="229">
        <v>1000</v>
      </c>
      <c r="H41" s="58">
        <f>G41/D41*100</f>
        <v>100</v>
      </c>
      <c r="I41" s="58">
        <f>G41/F41*100</f>
        <v>100</v>
      </c>
    </row>
    <row r="42" spans="1:9" ht="25.5" customHeight="1">
      <c r="A42" s="9"/>
      <c r="B42" s="9"/>
      <c r="C42" s="19"/>
      <c r="D42" s="229"/>
      <c r="E42" s="229"/>
      <c r="F42" s="229"/>
      <c r="G42" s="229"/>
      <c r="H42" s="58"/>
      <c r="I42" s="58"/>
    </row>
    <row r="43" spans="1:9" ht="25.5" customHeight="1">
      <c r="A43" s="9">
        <v>27</v>
      </c>
      <c r="B43" s="68">
        <v>412500</v>
      </c>
      <c r="C43" s="191" t="s">
        <v>604</v>
      </c>
      <c r="D43" s="258">
        <f>D44+D45</f>
        <v>1500</v>
      </c>
      <c r="E43" s="258">
        <f>E44+E45</f>
        <v>136</v>
      </c>
      <c r="F43" s="258">
        <f>F44+F45</f>
        <v>700</v>
      </c>
      <c r="G43" s="258">
        <f>G44+G45</f>
        <v>1500</v>
      </c>
      <c r="H43" s="71">
        <f>G43/D43*100</f>
        <v>100</v>
      </c>
      <c r="I43" s="71">
        <f>G43/F43*100</f>
        <v>214.28571428571428</v>
      </c>
    </row>
    <row r="44" spans="1:9" ht="25.5" customHeight="1">
      <c r="A44" s="9">
        <v>28</v>
      </c>
      <c r="B44" s="9">
        <v>412510</v>
      </c>
      <c r="C44" s="19" t="s">
        <v>408</v>
      </c>
      <c r="D44" s="229">
        <v>1000</v>
      </c>
      <c r="E44" s="229">
        <v>136</v>
      </c>
      <c r="F44" s="229">
        <v>500</v>
      </c>
      <c r="G44" s="229">
        <v>1000</v>
      </c>
      <c r="H44" s="58">
        <f>G44/D44*100</f>
        <v>100</v>
      </c>
      <c r="I44" s="58">
        <f>G44/F44*100</f>
        <v>200</v>
      </c>
    </row>
    <row r="45" spans="1:9" ht="25.5" customHeight="1">
      <c r="A45" s="9">
        <v>29</v>
      </c>
      <c r="B45" s="9">
        <v>412532</v>
      </c>
      <c r="C45" s="19" t="s">
        <v>409</v>
      </c>
      <c r="D45" s="229">
        <v>500</v>
      </c>
      <c r="E45" s="229">
        <v>0</v>
      </c>
      <c r="F45" s="229">
        <v>200</v>
      </c>
      <c r="G45" s="229">
        <v>500</v>
      </c>
      <c r="H45" s="58">
        <f>G45/D45*100</f>
        <v>100</v>
      </c>
      <c r="I45" s="58">
        <f>G45/F45*100</f>
        <v>250</v>
      </c>
    </row>
    <row r="46" spans="1:9" ht="25.5" customHeight="1">
      <c r="A46" s="9"/>
      <c r="B46" s="9"/>
      <c r="C46" s="23"/>
      <c r="D46" s="229"/>
      <c r="E46" s="229"/>
      <c r="F46" s="229"/>
      <c r="G46" s="229"/>
      <c r="H46" s="54"/>
      <c r="I46" s="54"/>
    </row>
    <row r="47" spans="1:9" ht="25.5" customHeight="1">
      <c r="A47" s="9">
        <v>30</v>
      </c>
      <c r="B47" s="68">
        <v>412700</v>
      </c>
      <c r="C47" s="191" t="s">
        <v>713</v>
      </c>
      <c r="D47" s="258">
        <f>D48</f>
        <v>250</v>
      </c>
      <c r="E47" s="258">
        <f>E48</f>
        <v>131</v>
      </c>
      <c r="F47" s="258">
        <f>F48</f>
        <v>131</v>
      </c>
      <c r="G47" s="258">
        <f>G48</f>
        <v>200</v>
      </c>
      <c r="H47" s="71">
        <f>G47/D47*100</f>
        <v>80</v>
      </c>
      <c r="I47" s="71">
        <f>G47/F47*100</f>
        <v>152.67175572519085</v>
      </c>
    </row>
    <row r="48" spans="1:9" ht="25.5" customHeight="1">
      <c r="A48" s="9">
        <v>31</v>
      </c>
      <c r="B48" s="9">
        <v>412725</v>
      </c>
      <c r="C48" s="19" t="s">
        <v>410</v>
      </c>
      <c r="D48" s="213">
        <v>250</v>
      </c>
      <c r="E48" s="213">
        <v>131</v>
      </c>
      <c r="F48" s="213">
        <v>131</v>
      </c>
      <c r="G48" s="213">
        <v>200</v>
      </c>
      <c r="H48" s="54">
        <f>G48/D48*100</f>
        <v>80</v>
      </c>
      <c r="I48" s="54">
        <f>F48/D48*100</f>
        <v>52.400000000000006</v>
      </c>
    </row>
    <row r="49" spans="1:9" ht="25.5" customHeight="1">
      <c r="A49" s="9"/>
      <c r="B49" s="9"/>
      <c r="C49" s="23"/>
      <c r="D49" s="229"/>
      <c r="E49" s="229"/>
      <c r="F49" s="229"/>
      <c r="G49" s="229"/>
      <c r="H49" s="54"/>
      <c r="I49" s="54"/>
    </row>
    <row r="50" spans="1:9" s="78" customFormat="1" ht="25.5" customHeight="1">
      <c r="A50" s="9">
        <v>32</v>
      </c>
      <c r="B50" s="68">
        <v>412900</v>
      </c>
      <c r="C50" s="191" t="s">
        <v>724</v>
      </c>
      <c r="D50" s="258">
        <f>SUM(D51:D54)</f>
        <v>5791</v>
      </c>
      <c r="E50" s="258">
        <f>SUM(E51:E54)</f>
        <v>4925</v>
      </c>
      <c r="F50" s="258">
        <f>SUM(F51:F54)</f>
        <v>6940</v>
      </c>
      <c r="G50" s="258">
        <f>SUM(G51:G54)</f>
        <v>5791</v>
      </c>
      <c r="H50" s="86">
        <f>G50/D50*100</f>
        <v>100</v>
      </c>
      <c r="I50" s="86">
        <f>G50/F50*100</f>
        <v>83.44380403458214</v>
      </c>
    </row>
    <row r="51" spans="1:9" ht="25.5" customHeight="1">
      <c r="A51" s="9">
        <v>33</v>
      </c>
      <c r="B51" s="9">
        <v>412933</v>
      </c>
      <c r="C51" s="23" t="s">
        <v>411</v>
      </c>
      <c r="D51" s="229">
        <v>1991</v>
      </c>
      <c r="E51" s="229">
        <v>1493</v>
      </c>
      <c r="F51" s="229">
        <v>1991</v>
      </c>
      <c r="G51" s="229">
        <v>1991</v>
      </c>
      <c r="H51" s="54">
        <f>G51/D51*100</f>
        <v>100</v>
      </c>
      <c r="I51" s="54">
        <f>G51/F51*100</f>
        <v>100</v>
      </c>
    </row>
    <row r="52" spans="1:9" ht="25.5" customHeight="1">
      <c r="A52" s="9">
        <v>34</v>
      </c>
      <c r="B52" s="9">
        <v>412937</v>
      </c>
      <c r="C52" s="19" t="s">
        <v>412</v>
      </c>
      <c r="D52" s="229">
        <v>1100</v>
      </c>
      <c r="E52" s="229">
        <v>2249</v>
      </c>
      <c r="F52" s="229">
        <v>2249</v>
      </c>
      <c r="G52" s="229">
        <v>1100</v>
      </c>
      <c r="H52" s="54">
        <f>G52/D52*100</f>
        <v>100</v>
      </c>
      <c r="I52" s="54">
        <f>G52/F52*100</f>
        <v>48.910626945309026</v>
      </c>
    </row>
    <row r="53" spans="1:9" ht="25.5" customHeight="1">
      <c r="A53" s="9">
        <v>35</v>
      </c>
      <c r="B53" s="9">
        <v>412941</v>
      </c>
      <c r="C53" s="19" t="s">
        <v>337</v>
      </c>
      <c r="D53" s="229">
        <v>200</v>
      </c>
      <c r="E53" s="229">
        <v>73</v>
      </c>
      <c r="F53" s="229">
        <v>200</v>
      </c>
      <c r="G53" s="229">
        <v>200</v>
      </c>
      <c r="H53" s="54">
        <f>G53/D53*100</f>
        <v>100</v>
      </c>
      <c r="I53" s="54">
        <f>G53/F53*100</f>
        <v>100</v>
      </c>
    </row>
    <row r="54" spans="1:9" ht="25.5" customHeight="1">
      <c r="A54" s="9">
        <v>36</v>
      </c>
      <c r="B54" s="9">
        <v>412943</v>
      </c>
      <c r="C54" s="19" t="s">
        <v>97</v>
      </c>
      <c r="D54" s="229">
        <v>2500</v>
      </c>
      <c r="E54" s="229">
        <v>1110</v>
      </c>
      <c r="F54" s="229">
        <v>2500</v>
      </c>
      <c r="G54" s="229">
        <v>2500</v>
      </c>
      <c r="H54" s="54">
        <f>G54/D54*100</f>
        <v>100</v>
      </c>
      <c r="I54" s="54">
        <f>G54/F54*100</f>
        <v>100</v>
      </c>
    </row>
    <row r="55" spans="1:11" ht="25.5" customHeight="1">
      <c r="A55" s="9"/>
      <c r="B55" s="9"/>
      <c r="C55" s="23"/>
      <c r="D55" s="229"/>
      <c r="E55" s="229"/>
      <c r="F55" s="229"/>
      <c r="G55" s="260"/>
      <c r="H55" s="54"/>
      <c r="I55" s="54"/>
      <c r="K55" s="95"/>
    </row>
    <row r="56" spans="1:11" ht="25.5" customHeight="1">
      <c r="A56" s="9">
        <v>37</v>
      </c>
      <c r="B56" s="6">
        <v>511300</v>
      </c>
      <c r="C56" s="39" t="s">
        <v>391</v>
      </c>
      <c r="D56" s="224">
        <f>D57</f>
        <v>1000</v>
      </c>
      <c r="E56" s="224">
        <f>E57</f>
        <v>0</v>
      </c>
      <c r="F56" s="224">
        <f>F57</f>
        <v>1000</v>
      </c>
      <c r="G56" s="256">
        <f>G57</f>
        <v>1000</v>
      </c>
      <c r="H56" s="66">
        <f>G56/D56*100</f>
        <v>100</v>
      </c>
      <c r="I56" s="66">
        <f>G56/F56*100</f>
        <v>100</v>
      </c>
      <c r="K56" s="95"/>
    </row>
    <row r="57" spans="1:11" ht="25.5" customHeight="1">
      <c r="A57" s="9">
        <v>38</v>
      </c>
      <c r="B57" s="9">
        <v>511322</v>
      </c>
      <c r="C57" s="51" t="s">
        <v>413</v>
      </c>
      <c r="D57" s="213">
        <v>1000</v>
      </c>
      <c r="E57" s="213">
        <v>0</v>
      </c>
      <c r="F57" s="213">
        <v>1000</v>
      </c>
      <c r="G57" s="214">
        <v>1000</v>
      </c>
      <c r="H57" s="54">
        <f>G57/D57*100</f>
        <v>100</v>
      </c>
      <c r="I57" s="54">
        <f>G57/F57*100</f>
        <v>100</v>
      </c>
      <c r="K57" s="95"/>
    </row>
    <row r="58" spans="1:9" ht="25.5" customHeight="1">
      <c r="A58" s="9"/>
      <c r="B58" s="9"/>
      <c r="C58" s="23"/>
      <c r="D58" s="229"/>
      <c r="E58" s="229"/>
      <c r="F58" s="229"/>
      <c r="G58" s="229"/>
      <c r="H58" s="54"/>
      <c r="I58" s="54"/>
    </row>
    <row r="59" spans="1:11" ht="25.5" customHeight="1">
      <c r="A59" s="9">
        <v>39</v>
      </c>
      <c r="B59" s="12"/>
      <c r="C59" s="35" t="s">
        <v>722</v>
      </c>
      <c r="D59" s="211">
        <f>D8+D56</f>
        <v>106414</v>
      </c>
      <c r="E59" s="211">
        <f>E8+E56</f>
        <v>69633</v>
      </c>
      <c r="F59" s="211">
        <f>F8+F56</f>
        <v>93154</v>
      </c>
      <c r="G59" s="211">
        <f>G8+G56</f>
        <v>95104</v>
      </c>
      <c r="H59" s="66">
        <f>G59/D59*100</f>
        <v>89.37169921250964</v>
      </c>
      <c r="I59" s="66">
        <f>G59/F59*100</f>
        <v>102.09330785580866</v>
      </c>
      <c r="K59" s="226"/>
    </row>
    <row r="60" spans="8:11" ht="12.75">
      <c r="H60" s="192"/>
      <c r="I60" s="192"/>
      <c r="K60" s="226"/>
    </row>
    <row r="61" spans="1:11" ht="25.5" customHeight="1">
      <c r="A61" s="94"/>
      <c r="B61" s="94"/>
      <c r="C61" s="94"/>
      <c r="D61" s="261"/>
      <c r="E61" s="261"/>
      <c r="F61" s="261"/>
      <c r="G61" s="261"/>
      <c r="H61" s="94"/>
      <c r="I61" s="94"/>
      <c r="K61" s="226"/>
    </row>
    <row r="62" spans="8:9" ht="12.75">
      <c r="H62" s="192"/>
      <c r="I62" s="192"/>
    </row>
    <row r="63" spans="4:9" ht="12.75">
      <c r="D63" s="357"/>
      <c r="E63" s="357"/>
      <c r="F63" s="357"/>
      <c r="G63" s="357"/>
      <c r="H63" s="357"/>
      <c r="I63" s="125"/>
    </row>
    <row r="64" spans="4:9" ht="12.75">
      <c r="D64" s="357"/>
      <c r="E64" s="357"/>
      <c r="F64" s="357"/>
      <c r="G64" s="357"/>
      <c r="H64" s="357"/>
      <c r="I64" s="125"/>
    </row>
    <row r="65" spans="4:9" ht="12.75">
      <c r="D65" s="357"/>
      <c r="E65" s="357"/>
      <c r="F65" s="357"/>
      <c r="G65" s="357"/>
      <c r="H65" s="357"/>
      <c r="I65" s="125"/>
    </row>
    <row r="66" spans="8:9" ht="12.75">
      <c r="H66" s="192"/>
      <c r="I66" s="192"/>
    </row>
    <row r="73" spans="1:9" ht="12.75">
      <c r="A73" s="193"/>
      <c r="B73" s="135"/>
      <c r="C73" s="135"/>
      <c r="D73" s="262"/>
      <c r="E73" s="262"/>
      <c r="F73" s="262"/>
      <c r="G73" s="262"/>
      <c r="H73" s="194"/>
      <c r="I73" s="194"/>
    </row>
    <row r="74" spans="1:9" ht="12.75">
      <c r="A74" s="193"/>
      <c r="B74" s="135"/>
      <c r="C74" s="135"/>
      <c r="D74" s="262"/>
      <c r="E74" s="262"/>
      <c r="F74" s="262"/>
      <c r="G74" s="262"/>
      <c r="H74" s="194"/>
      <c r="I74" s="194"/>
    </row>
  </sheetData>
  <sheetProtection/>
  <mergeCells count="15">
    <mergeCell ref="E4:E6"/>
    <mergeCell ref="F4:F6"/>
    <mergeCell ref="G4:G6"/>
    <mergeCell ref="H5:H6"/>
    <mergeCell ref="I5:I6"/>
    <mergeCell ref="D63:H63"/>
    <mergeCell ref="D64:H64"/>
    <mergeCell ref="D65:H65"/>
    <mergeCell ref="A1:H1"/>
    <mergeCell ref="A2:H2"/>
    <mergeCell ref="H3:I3"/>
    <mergeCell ref="A4:A6"/>
    <mergeCell ref="B4:B6"/>
    <mergeCell ref="C4:C6"/>
    <mergeCell ref="D4:D6"/>
  </mergeCells>
  <printOptions/>
  <pageMargins left="0.3937007874015748" right="0.15748031496062992" top="0.3937007874015748" bottom="0.2755905511811024" header="0.5118110236220472" footer="0.5118110236220472"/>
  <pageSetup horizontalDpi="300" verticalDpi="3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/>
  <dimension ref="A1:I22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7109375" style="125" customWidth="1"/>
    <col min="2" max="2" width="7.421875" style="1" customWidth="1"/>
    <col min="3" max="3" width="40.57421875" style="2" customWidth="1"/>
    <col min="4" max="5" width="11.00390625" style="226" customWidth="1"/>
    <col min="6" max="6" width="9.28125" style="226" customWidth="1"/>
    <col min="7" max="7" width="9.421875" style="226" customWidth="1"/>
    <col min="8" max="9" width="6.28125" style="11" customWidth="1"/>
  </cols>
  <sheetData>
    <row r="1" spans="1:5" ht="12.75">
      <c r="A1" s="349" t="s">
        <v>414</v>
      </c>
      <c r="B1" s="349"/>
      <c r="C1" s="349"/>
      <c r="D1" s="349"/>
      <c r="E1" s="254"/>
    </row>
    <row r="2" spans="1:9" ht="12.75">
      <c r="A2" s="361" t="s">
        <v>807</v>
      </c>
      <c r="B2" s="361"/>
      <c r="C2" s="361"/>
      <c r="D2" s="361"/>
      <c r="E2" s="361"/>
      <c r="F2" s="361"/>
      <c r="G2" s="361"/>
      <c r="H2" s="361"/>
      <c r="I2" s="361"/>
    </row>
    <row r="3" spans="1:9" ht="12.75">
      <c r="A3" s="361" t="s">
        <v>415</v>
      </c>
      <c r="B3" s="361"/>
      <c r="C3" s="361"/>
      <c r="D3" s="361"/>
      <c r="E3" s="361"/>
      <c r="F3" s="361"/>
      <c r="G3" s="361"/>
      <c r="H3" s="361"/>
      <c r="I3" s="361"/>
    </row>
    <row r="4" spans="1:9" ht="12.75">
      <c r="A4" s="349" t="s">
        <v>416</v>
      </c>
      <c r="B4" s="349"/>
      <c r="C4" s="349"/>
      <c r="G4" s="355"/>
      <c r="H4" s="355"/>
      <c r="I4" s="355"/>
    </row>
    <row r="5" spans="1:9" ht="12.75" customHeight="1">
      <c r="A5" s="336" t="s">
        <v>1</v>
      </c>
      <c r="B5" s="348" t="s">
        <v>226</v>
      </c>
      <c r="C5" s="337" t="s">
        <v>3</v>
      </c>
      <c r="D5" s="345" t="s">
        <v>452</v>
      </c>
      <c r="E5" s="345" t="s">
        <v>618</v>
      </c>
      <c r="F5" s="338" t="s">
        <v>619</v>
      </c>
      <c r="G5" s="338" t="s">
        <v>803</v>
      </c>
      <c r="H5" s="138" t="s">
        <v>4</v>
      </c>
      <c r="I5" s="138" t="s">
        <v>4</v>
      </c>
    </row>
    <row r="6" spans="1:9" ht="12.75">
      <c r="A6" s="336"/>
      <c r="B6" s="348"/>
      <c r="C6" s="337"/>
      <c r="D6" s="345"/>
      <c r="E6" s="345"/>
      <c r="F6" s="338"/>
      <c r="G6" s="338"/>
      <c r="H6" s="332" t="s">
        <v>5</v>
      </c>
      <c r="I6" s="332" t="s">
        <v>6</v>
      </c>
    </row>
    <row r="7" spans="1:9" ht="12.75">
      <c r="A7" s="336"/>
      <c r="B7" s="348"/>
      <c r="C7" s="337"/>
      <c r="D7" s="345"/>
      <c r="E7" s="345"/>
      <c r="F7" s="338"/>
      <c r="G7" s="338"/>
      <c r="H7" s="332"/>
      <c r="I7" s="332"/>
    </row>
    <row r="8" spans="1:9" ht="18.75" customHeight="1">
      <c r="A8" s="18"/>
      <c r="B8" s="147">
        <v>1</v>
      </c>
      <c r="C8" s="9">
        <v>2</v>
      </c>
      <c r="D8" s="209">
        <v>3</v>
      </c>
      <c r="E8" s="209">
        <v>4</v>
      </c>
      <c r="F8" s="209">
        <v>5</v>
      </c>
      <c r="G8" s="209">
        <v>6</v>
      </c>
      <c r="H8" s="9">
        <v>7</v>
      </c>
      <c r="I8" s="9">
        <v>8</v>
      </c>
    </row>
    <row r="9" spans="1:9" ht="24.75" customHeight="1">
      <c r="A9" s="130">
        <v>1</v>
      </c>
      <c r="B9" s="6"/>
      <c r="C9" s="35" t="s">
        <v>789</v>
      </c>
      <c r="D9" s="238">
        <f>D10+D186+D216+D222</f>
        <v>3597025</v>
      </c>
      <c r="E9" s="238">
        <f>E10+E186+E216+E222</f>
        <v>1876805</v>
      </c>
      <c r="F9" s="238">
        <f>F10+F186+F216+F222</f>
        <v>4397218</v>
      </c>
      <c r="G9" s="238">
        <f>G10+G186+G216+G222</f>
        <v>3595937</v>
      </c>
      <c r="H9" s="66">
        <f aca="true" t="shared" si="0" ref="H9:H16">G9/D9*100</f>
        <v>99.96975278181274</v>
      </c>
      <c r="I9" s="66">
        <f aca="true" t="shared" si="1" ref="I9:I16">G9/F9*100</f>
        <v>81.77754662152297</v>
      </c>
    </row>
    <row r="10" spans="1:9" ht="24.75" customHeight="1">
      <c r="A10" s="9">
        <v>2</v>
      </c>
      <c r="B10" s="6"/>
      <c r="C10" s="35" t="s">
        <v>756</v>
      </c>
      <c r="D10" s="238">
        <f>D11+D38+D112+D118+D126+D167+D181+D184</f>
        <v>2233380</v>
      </c>
      <c r="E10" s="238">
        <f>E11+E38+E112+E118+E126+E167+E181+E184</f>
        <v>1530882</v>
      </c>
      <c r="F10" s="238">
        <f>F11+F38+F112+F118+F126+F167+F181+F184</f>
        <v>2378120</v>
      </c>
      <c r="G10" s="238">
        <f>G11+G38+G112+G118+G126+G167+G181+G184</f>
        <v>2422254</v>
      </c>
      <c r="H10" s="66">
        <f t="shared" si="0"/>
        <v>108.45686806544342</v>
      </c>
      <c r="I10" s="66">
        <f t="shared" si="1"/>
        <v>101.85583570215128</v>
      </c>
    </row>
    <row r="11" spans="1:9" ht="24.75" customHeight="1">
      <c r="A11" s="130">
        <v>3</v>
      </c>
      <c r="B11" s="6">
        <v>411000</v>
      </c>
      <c r="C11" s="18" t="s">
        <v>568</v>
      </c>
      <c r="D11" s="238">
        <f>D12+D18+D25+D28+D33</f>
        <v>1058435</v>
      </c>
      <c r="E11" s="238">
        <f>E12+E18+E25+E28+E33</f>
        <v>752941</v>
      </c>
      <c r="F11" s="238">
        <f>F12+F18+F25+F28+F33</f>
        <v>1096617</v>
      </c>
      <c r="G11" s="238">
        <f>G12+G18+G25+G28+G33</f>
        <v>1058432</v>
      </c>
      <c r="H11" s="66">
        <f t="shared" si="0"/>
        <v>99.99971656266091</v>
      </c>
      <c r="I11" s="66">
        <f t="shared" si="1"/>
        <v>96.51792740765464</v>
      </c>
    </row>
    <row r="12" spans="1:9" ht="24.75" customHeight="1">
      <c r="A12" s="9">
        <v>4</v>
      </c>
      <c r="B12" s="6">
        <v>411100</v>
      </c>
      <c r="C12" s="18" t="s">
        <v>182</v>
      </c>
      <c r="D12" s="224">
        <f>SUM(D13:D16)</f>
        <v>823000</v>
      </c>
      <c r="E12" s="224">
        <f>SUM(E13:E16)</f>
        <v>604142</v>
      </c>
      <c r="F12" s="224">
        <f>SUM(F13:F16)</f>
        <v>864163</v>
      </c>
      <c r="G12" s="224">
        <f>SUM(G13:G16)</f>
        <v>868902</v>
      </c>
      <c r="H12" s="66">
        <f t="shared" si="0"/>
        <v>105.57739975698664</v>
      </c>
      <c r="I12" s="66">
        <f t="shared" si="1"/>
        <v>100.54839191217397</v>
      </c>
    </row>
    <row r="13" spans="1:9" ht="24.75" customHeight="1">
      <c r="A13" s="130">
        <v>5</v>
      </c>
      <c r="B13" s="9">
        <v>411111</v>
      </c>
      <c r="C13" s="23" t="s">
        <v>45</v>
      </c>
      <c r="D13" s="271">
        <f>'начелник општине'!D10</f>
        <v>508510</v>
      </c>
      <c r="E13" s="271">
        <f>'начелник општине'!E10</f>
        <v>373544</v>
      </c>
      <c r="F13" s="271">
        <f>'начелник општине'!F10</f>
        <v>533332</v>
      </c>
      <c r="G13" s="271">
        <f>'начелник општине'!G10</f>
        <v>535949</v>
      </c>
      <c r="H13" s="54">
        <f t="shared" si="0"/>
        <v>105.39596074806788</v>
      </c>
      <c r="I13" s="54">
        <f t="shared" si="1"/>
        <v>100.49068872672183</v>
      </c>
    </row>
    <row r="14" spans="1:9" s="5" customFormat="1" ht="24.75" customHeight="1">
      <c r="A14" s="9">
        <v>6</v>
      </c>
      <c r="B14" s="9">
        <v>411112</v>
      </c>
      <c r="C14" s="51" t="s">
        <v>46</v>
      </c>
      <c r="D14" s="213">
        <f>'начелник општине'!D11</f>
        <v>0</v>
      </c>
      <c r="E14" s="213">
        <f>'начелник општине'!E11</f>
        <v>0</v>
      </c>
      <c r="F14" s="213">
        <f>'начелник општине'!F11</f>
        <v>0</v>
      </c>
      <c r="G14" s="213">
        <f>'начелник општине'!G11</f>
        <v>0</v>
      </c>
      <c r="H14" s="54" t="e">
        <f t="shared" si="0"/>
        <v>#DIV/0!</v>
      </c>
      <c r="I14" s="54" t="e">
        <f t="shared" si="1"/>
        <v>#DIV/0!</v>
      </c>
    </row>
    <row r="15" spans="1:9" ht="24.75" customHeight="1">
      <c r="A15" s="130">
        <v>7</v>
      </c>
      <c r="B15" s="9">
        <v>411191</v>
      </c>
      <c r="C15" s="23" t="s">
        <v>47</v>
      </c>
      <c r="D15" s="271">
        <f>'начелник општине'!D12</f>
        <v>42900</v>
      </c>
      <c r="E15" s="271">
        <f>'начелник општине'!E12</f>
        <v>31267</v>
      </c>
      <c r="F15" s="271">
        <f>'начелник општине'!F12</f>
        <v>45657</v>
      </c>
      <c r="G15" s="271">
        <f>'начелник општине'!G12</f>
        <v>46216</v>
      </c>
      <c r="H15" s="54">
        <f t="shared" si="0"/>
        <v>107.72960372960374</v>
      </c>
      <c r="I15" s="54">
        <f t="shared" si="1"/>
        <v>101.22434675953305</v>
      </c>
    </row>
    <row r="16" spans="1:9" ht="24.75" customHeight="1">
      <c r="A16" s="9">
        <v>8</v>
      </c>
      <c r="B16" s="9">
        <v>411192</v>
      </c>
      <c r="C16" s="23" t="s">
        <v>48</v>
      </c>
      <c r="D16" s="271">
        <f>'начелник општине'!D13</f>
        <v>271590</v>
      </c>
      <c r="E16" s="271">
        <f>'начелник општине'!E13</f>
        <v>199331</v>
      </c>
      <c r="F16" s="271">
        <f>'начелник општине'!F13</f>
        <v>285174</v>
      </c>
      <c r="G16" s="271">
        <f>'начелник општине'!G13</f>
        <v>286737</v>
      </c>
      <c r="H16" s="54">
        <f t="shared" si="0"/>
        <v>105.57715674362089</v>
      </c>
      <c r="I16" s="54">
        <f t="shared" si="1"/>
        <v>100.54808643144186</v>
      </c>
    </row>
    <row r="17" spans="1:9" ht="23.25" customHeight="1">
      <c r="A17" s="9"/>
      <c r="B17" s="12"/>
      <c r="C17" s="23"/>
      <c r="D17" s="220"/>
      <c r="E17" s="220"/>
      <c r="F17" s="220"/>
      <c r="G17" s="220"/>
      <c r="H17" s="66"/>
      <c r="I17" s="66"/>
    </row>
    <row r="18" spans="1:9" ht="24.75" customHeight="1">
      <c r="A18" s="9">
        <v>9</v>
      </c>
      <c r="B18" s="6">
        <v>411200</v>
      </c>
      <c r="C18" s="18" t="s">
        <v>569</v>
      </c>
      <c r="D18" s="224">
        <f>SUM(D19:D23)</f>
        <v>137466</v>
      </c>
      <c r="E18" s="224">
        <f>SUM(E19:E23)</f>
        <v>84079</v>
      </c>
      <c r="F18" s="224">
        <f>SUM(F19:F23)</f>
        <v>133266</v>
      </c>
      <c r="G18" s="224">
        <f>SUM(G19:G23)</f>
        <v>105817</v>
      </c>
      <c r="H18" s="66">
        <f aca="true" t="shared" si="2" ref="H18:H23">G18/D18*100</f>
        <v>76.97685245806237</v>
      </c>
      <c r="I18" s="66">
        <f aca="true" t="shared" si="3" ref="I18:I23">G18/F18*100</f>
        <v>79.40284843846143</v>
      </c>
    </row>
    <row r="19" spans="1:9" ht="24.75" customHeight="1">
      <c r="A19" s="9">
        <v>10</v>
      </c>
      <c r="B19" s="9">
        <v>411211</v>
      </c>
      <c r="C19" s="19" t="s">
        <v>49</v>
      </c>
      <c r="D19" s="219">
        <f>'начелник општине'!D16</f>
        <v>10000</v>
      </c>
      <c r="E19" s="219">
        <f>'начелник општине'!E16</f>
        <v>3821</v>
      </c>
      <c r="F19" s="219">
        <f>'начелник општине'!F16</f>
        <v>4800</v>
      </c>
      <c r="G19" s="219">
        <f>'начелник општине'!G16</f>
        <v>5000</v>
      </c>
      <c r="H19" s="54">
        <f t="shared" si="2"/>
        <v>50</v>
      </c>
      <c r="I19" s="54">
        <f t="shared" si="3"/>
        <v>104.16666666666667</v>
      </c>
    </row>
    <row r="20" spans="1:9" ht="24.75" customHeight="1">
      <c r="A20" s="9">
        <v>11</v>
      </c>
      <c r="B20" s="9">
        <v>411221</v>
      </c>
      <c r="C20" s="19" t="s">
        <v>50</v>
      </c>
      <c r="D20" s="219">
        <f>'начелник општине'!D17</f>
        <v>106116</v>
      </c>
      <c r="E20" s="219">
        <f>'начелник општине'!E17</f>
        <v>61345</v>
      </c>
      <c r="F20" s="219">
        <f>'начелник општине'!F17</f>
        <v>106116</v>
      </c>
      <c r="G20" s="219">
        <f>'начелник општине'!G17</f>
        <v>75867</v>
      </c>
      <c r="H20" s="54">
        <f t="shared" si="2"/>
        <v>71.49440235214294</v>
      </c>
      <c r="I20" s="54">
        <f t="shared" si="3"/>
        <v>71.49440235214294</v>
      </c>
    </row>
    <row r="21" spans="1:9" ht="24.75" customHeight="1">
      <c r="A21" s="9">
        <v>12</v>
      </c>
      <c r="B21" s="9">
        <v>411222</v>
      </c>
      <c r="C21" s="19" t="s">
        <v>51</v>
      </c>
      <c r="D21" s="219">
        <f>'начелник општине'!D18</f>
        <v>17600</v>
      </c>
      <c r="E21" s="219">
        <f>'начелник општине'!E18</f>
        <v>17570</v>
      </c>
      <c r="F21" s="219">
        <f>'начелник општине'!F18</f>
        <v>20400</v>
      </c>
      <c r="G21" s="219">
        <f>'начелник општине'!G18</f>
        <v>20250</v>
      </c>
      <c r="H21" s="54">
        <f t="shared" si="2"/>
        <v>115.05681818181819</v>
      </c>
      <c r="I21" s="54">
        <f t="shared" si="3"/>
        <v>99.26470588235294</v>
      </c>
    </row>
    <row r="22" spans="1:9" ht="24.75" customHeight="1">
      <c r="A22" s="9">
        <v>13</v>
      </c>
      <c r="B22" s="9">
        <v>411232</v>
      </c>
      <c r="C22" s="19" t="s">
        <v>52</v>
      </c>
      <c r="D22" s="219">
        <f>'начелник општине'!D19</f>
        <v>1500</v>
      </c>
      <c r="E22" s="219">
        <f>'начелник општине'!E19</f>
        <v>0</v>
      </c>
      <c r="F22" s="219">
        <f>'начелник општине'!F19</f>
        <v>0</v>
      </c>
      <c r="G22" s="219">
        <f>'начелник општине'!G19</f>
        <v>2250</v>
      </c>
      <c r="H22" s="54">
        <f t="shared" si="2"/>
        <v>150</v>
      </c>
      <c r="I22" s="54" t="e">
        <f t="shared" si="3"/>
        <v>#DIV/0!</v>
      </c>
    </row>
    <row r="23" spans="1:9" s="5" customFormat="1" ht="24.75" customHeight="1">
      <c r="A23" s="9">
        <v>14</v>
      </c>
      <c r="B23" s="53" t="s">
        <v>514</v>
      </c>
      <c r="C23" s="19" t="s">
        <v>236</v>
      </c>
      <c r="D23" s="213">
        <f>'Одјељење за привреду'!D10+'начелник општине'!D20+'Одјељење за општу управу'!D10+'Скупштина општине'!D10</f>
        <v>2250</v>
      </c>
      <c r="E23" s="213">
        <f>'Одјељење за привреду'!E10+'начелник општине'!E20+'Одјељење за општу управу'!E10+'Скупштина општине'!E10</f>
        <v>1343</v>
      </c>
      <c r="F23" s="213">
        <f>'Одјељење за привреду'!F10+'начелник општине'!F20+'Одјељење за општу управу'!F10+'Скупштина општине'!F10</f>
        <v>1950</v>
      </c>
      <c r="G23" s="213">
        <f>'Одјељење за привреду'!G10+'начелник општине'!G20+'Одјељење за општу управу'!G10+'Скупштина општине'!G10</f>
        <v>2450</v>
      </c>
      <c r="H23" s="54">
        <f t="shared" si="2"/>
        <v>108.88888888888889</v>
      </c>
      <c r="I23" s="54">
        <f t="shared" si="3"/>
        <v>125.64102564102564</v>
      </c>
    </row>
    <row r="24" spans="1:9" ht="23.25" customHeight="1">
      <c r="A24" s="9"/>
      <c r="B24" s="12"/>
      <c r="C24" s="19"/>
      <c r="D24" s="219"/>
      <c r="E24" s="219"/>
      <c r="F24" s="220"/>
      <c r="G24" s="220"/>
      <c r="H24" s="66"/>
      <c r="I24" s="66"/>
    </row>
    <row r="25" spans="1:9" ht="25.5" customHeight="1">
      <c r="A25" s="9">
        <v>15</v>
      </c>
      <c r="B25" s="6">
        <v>411290</v>
      </c>
      <c r="C25" s="18" t="s">
        <v>54</v>
      </c>
      <c r="D25" s="245">
        <f>D26</f>
        <v>81451</v>
      </c>
      <c r="E25" s="245">
        <f>E26</f>
        <v>51956</v>
      </c>
      <c r="F25" s="245">
        <f>F26</f>
        <v>83294</v>
      </c>
      <c r="G25" s="245">
        <f>G26</f>
        <v>64762</v>
      </c>
      <c r="H25" s="66">
        <f>G25/D25*100</f>
        <v>79.5103804741501</v>
      </c>
      <c r="I25" s="66">
        <f>G25/F25*100</f>
        <v>77.75109851850073</v>
      </c>
    </row>
    <row r="26" spans="1:9" s="5" customFormat="1" ht="25.5" customHeight="1">
      <c r="A26" s="9">
        <v>16</v>
      </c>
      <c r="B26" s="53">
        <v>411290</v>
      </c>
      <c r="C26" s="60" t="s">
        <v>54</v>
      </c>
      <c r="D26" s="212">
        <f>'начелник општине'!D23</f>
        <v>81451</v>
      </c>
      <c r="E26" s="212">
        <f>'начелник општине'!E23</f>
        <v>51956</v>
      </c>
      <c r="F26" s="212">
        <f>'начелник општине'!F23</f>
        <v>83294</v>
      </c>
      <c r="G26" s="212">
        <f>'начелник општине'!G23</f>
        <v>64762</v>
      </c>
      <c r="H26" s="54">
        <f>G26/D26*100</f>
        <v>79.5103804741501</v>
      </c>
      <c r="I26" s="54">
        <f>G26/F26*100</f>
        <v>77.75109851850073</v>
      </c>
    </row>
    <row r="27" spans="1:9" s="5" customFormat="1" ht="24" customHeight="1">
      <c r="A27" s="9"/>
      <c r="B27" s="53"/>
      <c r="C27" s="60"/>
      <c r="D27" s="212"/>
      <c r="E27" s="212"/>
      <c r="F27" s="212"/>
      <c r="G27" s="212"/>
      <c r="H27" s="54"/>
      <c r="I27" s="54"/>
    </row>
    <row r="28" spans="1:9" s="5" customFormat="1" ht="25.5" customHeight="1">
      <c r="A28" s="9">
        <v>17</v>
      </c>
      <c r="B28" s="132" t="s">
        <v>493</v>
      </c>
      <c r="C28" s="39" t="s">
        <v>570</v>
      </c>
      <c r="D28" s="211">
        <f>SUM(D29:D31)</f>
        <v>8518</v>
      </c>
      <c r="E28" s="211">
        <f>SUM(E29:E31)</f>
        <v>9809</v>
      </c>
      <c r="F28" s="211">
        <f>SUM(F29:F31)</f>
        <v>11609</v>
      </c>
      <c r="G28" s="211">
        <f>SUM(G29:G31)</f>
        <v>9951</v>
      </c>
      <c r="H28" s="66">
        <f>G28/D28*100</f>
        <v>116.82319793378728</v>
      </c>
      <c r="I28" s="66">
        <f>G28/F28*100</f>
        <v>85.7179774313033</v>
      </c>
    </row>
    <row r="29" spans="1:9" s="5" customFormat="1" ht="25.5" customHeight="1">
      <c r="A29" s="9">
        <v>18</v>
      </c>
      <c r="B29" s="53" t="s">
        <v>494</v>
      </c>
      <c r="C29" s="51" t="s">
        <v>495</v>
      </c>
      <c r="D29" s="212">
        <f>'начелник општине'!D26</f>
        <v>5136</v>
      </c>
      <c r="E29" s="212">
        <f>'начелник општине'!E26</f>
        <v>5892</v>
      </c>
      <c r="F29" s="212">
        <f>'начелник општине'!F26</f>
        <v>7000</v>
      </c>
      <c r="G29" s="212">
        <f>'начелник општине'!G26</f>
        <v>6000</v>
      </c>
      <c r="H29" s="54">
        <f>G29/D29*100</f>
        <v>116.82242990654206</v>
      </c>
      <c r="I29" s="54">
        <f>G29/F29*100</f>
        <v>85.71428571428571</v>
      </c>
    </row>
    <row r="30" spans="1:9" s="5" customFormat="1" ht="25.5" customHeight="1">
      <c r="A30" s="9">
        <v>19</v>
      </c>
      <c r="B30" s="53" t="s">
        <v>496</v>
      </c>
      <c r="C30" s="51" t="s">
        <v>497</v>
      </c>
      <c r="D30" s="212">
        <f>'начелник општине'!D27</f>
        <v>571</v>
      </c>
      <c r="E30" s="212">
        <f>'начелник општине'!E27</f>
        <v>644</v>
      </c>
      <c r="F30" s="212">
        <f>'начелник општине'!F27</f>
        <v>778</v>
      </c>
      <c r="G30" s="212">
        <f>'начелник општине'!G27</f>
        <v>667</v>
      </c>
      <c r="H30" s="54">
        <f>G30/D30*100</f>
        <v>116.81260945709282</v>
      </c>
      <c r="I30" s="54">
        <f>G30/F30*100</f>
        <v>85.73264781491002</v>
      </c>
    </row>
    <row r="31" spans="1:9" s="5" customFormat="1" ht="25.5" customHeight="1">
      <c r="A31" s="9">
        <v>20</v>
      </c>
      <c r="B31" s="53" t="s">
        <v>498</v>
      </c>
      <c r="C31" s="51" t="s">
        <v>499</v>
      </c>
      <c r="D31" s="212">
        <f>'начелник општине'!D28</f>
        <v>2811</v>
      </c>
      <c r="E31" s="212">
        <f>'начелник општине'!E28</f>
        <v>3273</v>
      </c>
      <c r="F31" s="212">
        <f>'начелник општине'!F28</f>
        <v>3831</v>
      </c>
      <c r="G31" s="212">
        <f>'начелник општине'!G28</f>
        <v>3284</v>
      </c>
      <c r="H31" s="54">
        <f>G31/D31*100</f>
        <v>116.82675204553539</v>
      </c>
      <c r="I31" s="54">
        <f>G31/F31*100</f>
        <v>85.72174367006004</v>
      </c>
    </row>
    <row r="32" spans="1:9" s="5" customFormat="1" ht="23.25" customHeight="1">
      <c r="A32" s="9"/>
      <c r="B32" s="53"/>
      <c r="C32" s="60"/>
      <c r="D32" s="213"/>
      <c r="E32" s="213"/>
      <c r="F32" s="212"/>
      <c r="G32" s="213"/>
      <c r="H32" s="54"/>
      <c r="I32" s="54"/>
    </row>
    <row r="33" spans="1:9" s="5" customFormat="1" ht="25.5" customHeight="1">
      <c r="A33" s="9">
        <v>21</v>
      </c>
      <c r="B33" s="132" t="s">
        <v>500</v>
      </c>
      <c r="C33" s="39" t="s">
        <v>571</v>
      </c>
      <c r="D33" s="211">
        <f>SUM(D34:D36)</f>
        <v>8000</v>
      </c>
      <c r="E33" s="211">
        <f>SUM(E34:E36)</f>
        <v>2955</v>
      </c>
      <c r="F33" s="211">
        <f>SUM(F34:F36)</f>
        <v>4285</v>
      </c>
      <c r="G33" s="211">
        <f>SUM(G34:G36)</f>
        <v>9000</v>
      </c>
      <c r="H33" s="66">
        <f>G33/D33*100</f>
        <v>112.5</v>
      </c>
      <c r="I33" s="66">
        <f>G33/F33*100</f>
        <v>210.0350058343057</v>
      </c>
    </row>
    <row r="34" spans="1:9" s="5" customFormat="1" ht="24" customHeight="1">
      <c r="A34" s="9">
        <v>22</v>
      </c>
      <c r="B34" s="53" t="s">
        <v>501</v>
      </c>
      <c r="C34" s="51" t="s">
        <v>502</v>
      </c>
      <c r="D34" s="213">
        <f>'начелник општине'!D31</f>
        <v>0</v>
      </c>
      <c r="E34" s="213">
        <f>'начелник општине'!E31</f>
        <v>1285</v>
      </c>
      <c r="F34" s="213">
        <f>'начелник општине'!F31</f>
        <v>1285</v>
      </c>
      <c r="G34" s="213">
        <f>'начелник општине'!G31</f>
        <v>3000</v>
      </c>
      <c r="H34" s="54" t="e">
        <f>G34/D34*100</f>
        <v>#DIV/0!</v>
      </c>
      <c r="I34" s="54">
        <f>G34/F34*100</f>
        <v>233.46303501945528</v>
      </c>
    </row>
    <row r="35" spans="1:9" s="5" customFormat="1" ht="24" customHeight="1">
      <c r="A35" s="9">
        <v>23</v>
      </c>
      <c r="B35" s="53" t="s">
        <v>503</v>
      </c>
      <c r="C35" s="51" t="s">
        <v>53</v>
      </c>
      <c r="D35" s="213">
        <f>'начелник општине'!D32</f>
        <v>3000</v>
      </c>
      <c r="E35" s="213">
        <f>'начелник општине'!E32</f>
        <v>0</v>
      </c>
      <c r="F35" s="213">
        <f>'начелник општине'!F32</f>
        <v>0</v>
      </c>
      <c r="G35" s="213">
        <f>'начелник општине'!G32</f>
        <v>2250</v>
      </c>
      <c r="H35" s="54">
        <f>G35/D35*100</f>
        <v>75</v>
      </c>
      <c r="I35" s="54" t="e">
        <f>G35/F35*100</f>
        <v>#DIV/0!</v>
      </c>
    </row>
    <row r="36" spans="1:9" s="5" customFormat="1" ht="24" customHeight="1">
      <c r="A36" s="9">
        <v>24</v>
      </c>
      <c r="B36" s="53" t="s">
        <v>504</v>
      </c>
      <c r="C36" s="51" t="s">
        <v>505</v>
      </c>
      <c r="D36" s="213">
        <f>'начелник општине'!D33</f>
        <v>5000</v>
      </c>
      <c r="E36" s="213">
        <f>'начелник општине'!E33</f>
        <v>1670</v>
      </c>
      <c r="F36" s="213">
        <f>'начелник општине'!F33</f>
        <v>3000</v>
      </c>
      <c r="G36" s="213">
        <f>'начелник општине'!G33</f>
        <v>3750</v>
      </c>
      <c r="H36" s="54">
        <f>G36/D36*100</f>
        <v>75</v>
      </c>
      <c r="I36" s="54">
        <f>G36/F36*100</f>
        <v>125</v>
      </c>
    </row>
    <row r="37" spans="1:9" ht="25.5" customHeight="1">
      <c r="A37" s="9"/>
      <c r="B37" s="12"/>
      <c r="C37" s="19"/>
      <c r="D37" s="220"/>
      <c r="E37" s="220"/>
      <c r="F37" s="220"/>
      <c r="G37" s="220"/>
      <c r="H37" s="66"/>
      <c r="I37" s="66"/>
    </row>
    <row r="38" spans="1:9" ht="25.5" customHeight="1">
      <c r="A38" s="9">
        <v>25</v>
      </c>
      <c r="B38" s="138">
        <v>412000</v>
      </c>
      <c r="C38" s="18" t="s">
        <v>736</v>
      </c>
      <c r="D38" s="224">
        <f>D40+D42+D57+D61+D69+D72+D83+D89</f>
        <v>475228</v>
      </c>
      <c r="E38" s="224">
        <f>E40+E42+E57+E61+E69+E72+E83+E89</f>
        <v>357968</v>
      </c>
      <c r="F38" s="224">
        <f>F40+F42+F57+F61+F69+F72+F83+F89</f>
        <v>555920</v>
      </c>
      <c r="G38" s="224">
        <f>G40+G42+G57+G61+G69+G72+G83+G89</f>
        <v>563279</v>
      </c>
      <c r="H38" s="66">
        <f>G38/D38*100</f>
        <v>118.52815911520365</v>
      </c>
      <c r="I38" s="66">
        <f>G38/F38*100</f>
        <v>101.32375161893799</v>
      </c>
    </row>
    <row r="39" spans="1:9" ht="24" customHeight="1">
      <c r="A39" s="9"/>
      <c r="B39" s="138"/>
      <c r="C39" s="18"/>
      <c r="D39" s="224"/>
      <c r="E39" s="224"/>
      <c r="F39" s="224"/>
      <c r="G39" s="224"/>
      <c r="H39" s="66"/>
      <c r="I39" s="66"/>
    </row>
    <row r="40" spans="1:9" s="5" customFormat="1" ht="24" customHeight="1">
      <c r="A40" s="12">
        <v>26</v>
      </c>
      <c r="B40" s="132" t="s">
        <v>587</v>
      </c>
      <c r="C40" s="39" t="s">
        <v>588</v>
      </c>
      <c r="D40" s="211">
        <f>D41</f>
        <v>5000</v>
      </c>
      <c r="E40" s="211">
        <f>E41</f>
        <v>0</v>
      </c>
      <c r="F40" s="211">
        <f>F41</f>
        <v>0</v>
      </c>
      <c r="G40" s="211">
        <f>G41</f>
        <v>0</v>
      </c>
      <c r="H40" s="54">
        <f aca="true" t="shared" si="4" ref="H40:H46">G40/D40*100</f>
        <v>0</v>
      </c>
      <c r="I40" s="54" t="e">
        <f aca="true" t="shared" si="5" ref="I40:I46">G40/F40*100</f>
        <v>#DIV/0!</v>
      </c>
    </row>
    <row r="41" spans="1:9" ht="24" customHeight="1">
      <c r="A41" s="9">
        <v>27</v>
      </c>
      <c r="B41" s="140" t="s">
        <v>589</v>
      </c>
      <c r="C41" s="141" t="s">
        <v>590</v>
      </c>
      <c r="D41" s="216">
        <f>'начелник општине'!D38</f>
        <v>5000</v>
      </c>
      <c r="E41" s="216">
        <f>'начелник општине'!E38</f>
        <v>0</v>
      </c>
      <c r="F41" s="216">
        <f>'начелник општине'!F38</f>
        <v>0</v>
      </c>
      <c r="G41" s="216">
        <f>'начелник општине'!G38</f>
        <v>0</v>
      </c>
      <c r="H41" s="54">
        <f t="shared" si="4"/>
        <v>0</v>
      </c>
      <c r="I41" s="54" t="e">
        <f t="shared" si="5"/>
        <v>#DIV/0!</v>
      </c>
    </row>
    <row r="42" spans="1:9" s="129" customFormat="1" ht="25.5" customHeight="1">
      <c r="A42" s="9">
        <v>28</v>
      </c>
      <c r="B42" s="138">
        <v>412200</v>
      </c>
      <c r="C42" s="65" t="s">
        <v>735</v>
      </c>
      <c r="D42" s="224">
        <f>D44+D47+D50+D54</f>
        <v>65100</v>
      </c>
      <c r="E42" s="224">
        <f>E44+E47+E50+E54</f>
        <v>36091</v>
      </c>
      <c r="F42" s="224">
        <f>F44+F47+F50+F54</f>
        <v>65100</v>
      </c>
      <c r="G42" s="224">
        <f>G44+G47+G50+G54</f>
        <v>69100</v>
      </c>
      <c r="H42" s="66">
        <f t="shared" si="4"/>
        <v>106.14439324116745</v>
      </c>
      <c r="I42" s="66">
        <f t="shared" si="5"/>
        <v>106.14439324116745</v>
      </c>
    </row>
    <row r="43" spans="1:9" s="129" customFormat="1" ht="25.5" customHeight="1">
      <c r="A43" s="9"/>
      <c r="B43" s="138"/>
      <c r="C43" s="65"/>
      <c r="D43" s="224"/>
      <c r="E43" s="224"/>
      <c r="F43" s="224"/>
      <c r="G43" s="224"/>
      <c r="H43" s="66"/>
      <c r="I43" s="66"/>
    </row>
    <row r="44" spans="1:9" ht="25.5" customHeight="1">
      <c r="A44" s="9">
        <v>29</v>
      </c>
      <c r="B44" s="138">
        <v>412210</v>
      </c>
      <c r="C44" s="18" t="s">
        <v>602</v>
      </c>
      <c r="D44" s="224">
        <f>D45+D46</f>
        <v>29500</v>
      </c>
      <c r="E44" s="224">
        <f>E45+E46</f>
        <v>14773</v>
      </c>
      <c r="F44" s="224">
        <f>F45+F46</f>
        <v>29500</v>
      </c>
      <c r="G44" s="224">
        <f>G45+G46</f>
        <v>29500</v>
      </c>
      <c r="H44" s="66">
        <f t="shared" si="4"/>
        <v>100</v>
      </c>
      <c r="I44" s="66">
        <f t="shared" si="5"/>
        <v>100</v>
      </c>
    </row>
    <row r="45" spans="1:9" ht="25.5" customHeight="1">
      <c r="A45" s="9">
        <v>30</v>
      </c>
      <c r="B45" s="9">
        <v>412211</v>
      </c>
      <c r="C45" s="19" t="s">
        <v>55</v>
      </c>
      <c r="D45" s="219">
        <f>'Одјељење за општу управу'!D17</f>
        <v>20500</v>
      </c>
      <c r="E45" s="219">
        <f>'Одјељење за општу управу'!E17</f>
        <v>14773</v>
      </c>
      <c r="F45" s="219">
        <f>'Одјељење за општу управу'!F17</f>
        <v>20500</v>
      </c>
      <c r="G45" s="219">
        <f>'Одјељење за општу управу'!G17</f>
        <v>20500</v>
      </c>
      <c r="H45" s="54">
        <f t="shared" si="4"/>
        <v>100</v>
      </c>
      <c r="I45" s="54">
        <f t="shared" si="5"/>
        <v>100</v>
      </c>
    </row>
    <row r="46" spans="1:9" ht="25.5" customHeight="1">
      <c r="A46" s="9">
        <v>31</v>
      </c>
      <c r="B46" s="9">
        <v>412215</v>
      </c>
      <c r="C46" s="19" t="s">
        <v>360</v>
      </c>
      <c r="D46" s="219">
        <f>'Одјељење за општу управу'!D18</f>
        <v>9000</v>
      </c>
      <c r="E46" s="219">
        <f>'Одјељење за општу управу'!E18</f>
        <v>0</v>
      </c>
      <c r="F46" s="219">
        <f>'Одјељење за општу управу'!F18</f>
        <v>9000</v>
      </c>
      <c r="G46" s="219">
        <f>'Одјељење за општу управу'!G18</f>
        <v>9000</v>
      </c>
      <c r="H46" s="54">
        <f t="shared" si="4"/>
        <v>100</v>
      </c>
      <c r="I46" s="54">
        <f t="shared" si="5"/>
        <v>100</v>
      </c>
    </row>
    <row r="47" spans="1:9" ht="25.5" customHeight="1">
      <c r="A47" s="9">
        <v>32</v>
      </c>
      <c r="B47" s="138">
        <v>412220</v>
      </c>
      <c r="C47" s="18" t="s">
        <v>734</v>
      </c>
      <c r="D47" s="224">
        <f>D48+D49</f>
        <v>5000</v>
      </c>
      <c r="E47" s="224">
        <f>E48+E49</f>
        <v>3475</v>
      </c>
      <c r="F47" s="224">
        <f>F48+F49</f>
        <v>5000</v>
      </c>
      <c r="G47" s="224">
        <f>G48+G49</f>
        <v>10000</v>
      </c>
      <c r="H47" s="66">
        <f aca="true" t="shared" si="6" ref="H47:H53">G47/D47*100</f>
        <v>200</v>
      </c>
      <c r="I47" s="66">
        <f aca="true" t="shared" si="7" ref="I47:I53">G47/F47*100</f>
        <v>200</v>
      </c>
    </row>
    <row r="48" spans="1:9" ht="25.5" customHeight="1">
      <c r="A48" s="9">
        <v>33</v>
      </c>
      <c r="B48" s="9">
        <v>412221</v>
      </c>
      <c r="C48" s="19" t="s">
        <v>57</v>
      </c>
      <c r="D48" s="213">
        <f>'Одјељење за општу управу'!D20</f>
        <v>5000</v>
      </c>
      <c r="E48" s="213">
        <f>'Одјељење за општу управу'!E20</f>
        <v>3475</v>
      </c>
      <c r="F48" s="213">
        <f>'Одјељење за општу управу'!F20</f>
        <v>5000</v>
      </c>
      <c r="G48" s="213">
        <f>'Одјељење за општу управу'!G20</f>
        <v>5000</v>
      </c>
      <c r="H48" s="54">
        <f t="shared" si="6"/>
        <v>100</v>
      </c>
      <c r="I48" s="54">
        <f t="shared" si="7"/>
        <v>100</v>
      </c>
    </row>
    <row r="49" spans="1:9" ht="25.5" customHeight="1">
      <c r="A49" s="9">
        <v>34</v>
      </c>
      <c r="B49" s="9">
        <v>412223</v>
      </c>
      <c r="C49" s="51" t="s">
        <v>650</v>
      </c>
      <c r="D49" s="213">
        <f>'Одјељење за општу управу'!D21</f>
        <v>0</v>
      </c>
      <c r="E49" s="213">
        <f>'Одјељење за општу управу'!E21</f>
        <v>0</v>
      </c>
      <c r="F49" s="213">
        <f>'Одјељење за општу управу'!F21</f>
        <v>0</v>
      </c>
      <c r="G49" s="213">
        <f>'Одјељење за општу управу'!G21</f>
        <v>5000</v>
      </c>
      <c r="H49" s="54" t="e">
        <f t="shared" si="6"/>
        <v>#DIV/0!</v>
      </c>
      <c r="I49" s="54" t="e">
        <f t="shared" si="7"/>
        <v>#DIV/0!</v>
      </c>
    </row>
    <row r="50" spans="1:9" ht="25.5" customHeight="1">
      <c r="A50" s="9">
        <v>35</v>
      </c>
      <c r="B50" s="138">
        <v>412230</v>
      </c>
      <c r="C50" s="18" t="s">
        <v>743</v>
      </c>
      <c r="D50" s="272">
        <f>D51+D52+D53</f>
        <v>26500</v>
      </c>
      <c r="E50" s="272">
        <f>E51+E52+E53</f>
        <v>17477</v>
      </c>
      <c r="F50" s="272">
        <f>F51+F52+F53</f>
        <v>26500</v>
      </c>
      <c r="G50" s="272">
        <f>G51+G52+G53</f>
        <v>25500</v>
      </c>
      <c r="H50" s="54">
        <f t="shared" si="6"/>
        <v>96.22641509433963</v>
      </c>
      <c r="I50" s="54">
        <f t="shared" si="7"/>
        <v>96.22641509433963</v>
      </c>
    </row>
    <row r="51" spans="1:9" ht="25.5" customHeight="1">
      <c r="A51" s="9">
        <v>36</v>
      </c>
      <c r="B51" s="9">
        <v>412231</v>
      </c>
      <c r="C51" s="19" t="s">
        <v>59</v>
      </c>
      <c r="D51" s="219">
        <f>'Одјељење за општу управу'!D23</f>
        <v>9500</v>
      </c>
      <c r="E51" s="219">
        <f>'Одјељење за општу управу'!E23</f>
        <v>6549</v>
      </c>
      <c r="F51" s="219">
        <f>'Одјељење за општу управу'!F23</f>
        <v>10000</v>
      </c>
      <c r="G51" s="219">
        <f>'Одјељење за општу управу'!G23</f>
        <v>9000</v>
      </c>
      <c r="H51" s="54">
        <f t="shared" si="6"/>
        <v>94.73684210526315</v>
      </c>
      <c r="I51" s="54">
        <f t="shared" si="7"/>
        <v>90</v>
      </c>
    </row>
    <row r="52" spans="1:9" ht="25.5" customHeight="1">
      <c r="A52" s="9">
        <v>37</v>
      </c>
      <c r="B52" s="9">
        <v>412233</v>
      </c>
      <c r="C52" s="19" t="s">
        <v>60</v>
      </c>
      <c r="D52" s="219">
        <f>'Одјељење за општу управу'!D24</f>
        <v>7000</v>
      </c>
      <c r="E52" s="219">
        <f>'Одјељење за општу управу'!E24</f>
        <v>4104</v>
      </c>
      <c r="F52" s="219">
        <f>'Одјељење за општу управу'!F24</f>
        <v>6500</v>
      </c>
      <c r="G52" s="219">
        <f>'Одјељење за општу управу'!G24</f>
        <v>6500</v>
      </c>
      <c r="H52" s="54">
        <f t="shared" si="6"/>
        <v>92.85714285714286</v>
      </c>
      <c r="I52" s="54">
        <f t="shared" si="7"/>
        <v>100</v>
      </c>
    </row>
    <row r="53" spans="1:9" ht="25.5" customHeight="1">
      <c r="A53" s="9">
        <v>38</v>
      </c>
      <c r="B53" s="9">
        <v>412234</v>
      </c>
      <c r="C53" s="23" t="s">
        <v>61</v>
      </c>
      <c r="D53" s="219">
        <f>'Одјељење за општу управу'!D25</f>
        <v>10000</v>
      </c>
      <c r="E53" s="219">
        <f>'Одјељење за општу управу'!E25</f>
        <v>6824</v>
      </c>
      <c r="F53" s="219">
        <f>'Одјељење за општу управу'!F25</f>
        <v>10000</v>
      </c>
      <c r="G53" s="219">
        <f>'Одјељење за општу управу'!G25</f>
        <v>10000</v>
      </c>
      <c r="H53" s="54">
        <f t="shared" si="6"/>
        <v>100</v>
      </c>
      <c r="I53" s="54">
        <f t="shared" si="7"/>
        <v>100</v>
      </c>
    </row>
    <row r="54" spans="1:9" ht="25.5" customHeight="1">
      <c r="A54" s="9">
        <v>39</v>
      </c>
      <c r="B54" s="138">
        <v>412240</v>
      </c>
      <c r="C54" s="15" t="s">
        <v>397</v>
      </c>
      <c r="D54" s="224">
        <f>D55</f>
        <v>4100</v>
      </c>
      <c r="E54" s="224">
        <f>E55</f>
        <v>366</v>
      </c>
      <c r="F54" s="224">
        <f>F55</f>
        <v>4100</v>
      </c>
      <c r="G54" s="224">
        <f>G55</f>
        <v>4100</v>
      </c>
      <c r="H54" s="66">
        <f>G54/D54*100</f>
        <v>100</v>
      </c>
      <c r="I54" s="66">
        <f>G54/F54*100</f>
        <v>100</v>
      </c>
    </row>
    <row r="55" spans="1:9" ht="25.5" customHeight="1">
      <c r="A55" s="9">
        <v>40</v>
      </c>
      <c r="B55" s="9">
        <v>412241</v>
      </c>
      <c r="C55" s="23" t="s">
        <v>62</v>
      </c>
      <c r="D55" s="213">
        <f>'Одјељење за привреду'!D17</f>
        <v>4100</v>
      </c>
      <c r="E55" s="213">
        <f>'Одјељење за привреду'!E17</f>
        <v>366</v>
      </c>
      <c r="F55" s="213">
        <f>'Одјељење за привреду'!F17</f>
        <v>4100</v>
      </c>
      <c r="G55" s="213">
        <f>'Одјељење за привреду'!G17</f>
        <v>4100</v>
      </c>
      <c r="H55" s="54">
        <f>G55/D55*100</f>
        <v>100</v>
      </c>
      <c r="I55" s="54">
        <f>G55/F55*100</f>
        <v>100</v>
      </c>
    </row>
    <row r="56" spans="1:9" ht="25.5" customHeight="1">
      <c r="A56" s="9"/>
      <c r="B56" s="9"/>
      <c r="C56" s="23"/>
      <c r="D56" s="220"/>
      <c r="E56" s="220"/>
      <c r="F56" s="220"/>
      <c r="G56" s="220"/>
      <c r="H56" s="66"/>
      <c r="I56" s="66"/>
    </row>
    <row r="57" spans="1:9" ht="25.5" customHeight="1">
      <c r="A57" s="9">
        <v>41</v>
      </c>
      <c r="B57" s="138">
        <v>412300</v>
      </c>
      <c r="C57" s="18" t="s">
        <v>733</v>
      </c>
      <c r="D57" s="224">
        <f>SUM(D58:D59)</f>
        <v>16400</v>
      </c>
      <c r="E57" s="224">
        <f>SUM(E58:E59)</f>
        <v>8009</v>
      </c>
      <c r="F57" s="224">
        <f>SUM(F58:F59)</f>
        <v>12800</v>
      </c>
      <c r="G57" s="224">
        <f>SUM(G58:G59)</f>
        <v>13300</v>
      </c>
      <c r="H57" s="66">
        <f>G57/D57*100</f>
        <v>81.09756097560977</v>
      </c>
      <c r="I57" s="66">
        <f>G57/F57*100</f>
        <v>103.90625</v>
      </c>
    </row>
    <row r="58" spans="1:9" ht="25.5" customHeight="1">
      <c r="A58" s="9">
        <v>42</v>
      </c>
      <c r="B58" s="9">
        <v>412311</v>
      </c>
      <c r="C58" s="19" t="s">
        <v>517</v>
      </c>
      <c r="D58" s="213">
        <f>'Одјељење за привреду'!D20+'Одјељење за општу управу'!D28+'Скупштина општине'!D15</f>
        <v>5900</v>
      </c>
      <c r="E58" s="213">
        <f>'Одјељење за привреду'!E20+'Одјељење за општу управу'!E28+'Скупштина општине'!E15</f>
        <v>1289</v>
      </c>
      <c r="F58" s="213">
        <f>'Одјељење за привреду'!F20+'Одјељење за општу управу'!F28+'Скупштина општине'!F15</f>
        <v>2900</v>
      </c>
      <c r="G58" s="213">
        <f>'Одјељење за привреду'!G20+'Одјељење за општу управу'!G28+'Скупштина општине'!G15</f>
        <v>3800</v>
      </c>
      <c r="H58" s="54">
        <f>G58/D58*100</f>
        <v>64.40677966101694</v>
      </c>
      <c r="I58" s="54">
        <f>G58/F58*100</f>
        <v>131.0344827586207</v>
      </c>
    </row>
    <row r="59" spans="1:9" ht="25.5" customHeight="1">
      <c r="A59" s="9">
        <v>43</v>
      </c>
      <c r="B59" s="9">
        <v>412319</v>
      </c>
      <c r="C59" s="51" t="s">
        <v>65</v>
      </c>
      <c r="D59" s="213">
        <f>'Одјељење за привреду'!D21+'Одјељење за општу управу'!D29+'Скупштина општине'!D16</f>
        <v>10500</v>
      </c>
      <c r="E59" s="213">
        <f>'Одјељење за привреду'!E21+'Одјељење за општу управу'!E29+'Скупштина општине'!E16</f>
        <v>6720</v>
      </c>
      <c r="F59" s="213">
        <f>'Одјељење за привреду'!F21+'Одјељење за општу управу'!F29+'Скупштина општине'!F16</f>
        <v>9900</v>
      </c>
      <c r="G59" s="213">
        <f>'Одјељење за привреду'!G21+'Одјељење за општу управу'!G29+'Скупштина општине'!G16</f>
        <v>9500</v>
      </c>
      <c r="H59" s="54">
        <f>G59/D59*100</f>
        <v>90.47619047619048</v>
      </c>
      <c r="I59" s="54">
        <f>G59/F59*100</f>
        <v>95.95959595959596</v>
      </c>
    </row>
    <row r="60" spans="1:9" ht="25.5" customHeight="1">
      <c r="A60" s="9"/>
      <c r="B60" s="9"/>
      <c r="C60" s="19"/>
      <c r="D60" s="213"/>
      <c r="E60" s="213"/>
      <c r="F60" s="213"/>
      <c r="G60" s="213"/>
      <c r="H60" s="66"/>
      <c r="I60" s="66"/>
    </row>
    <row r="61" spans="1:9" ht="25.5" customHeight="1">
      <c r="A61" s="9">
        <v>44</v>
      </c>
      <c r="B61" s="138">
        <v>412500</v>
      </c>
      <c r="C61" s="18" t="s">
        <v>744</v>
      </c>
      <c r="D61" s="224">
        <f>SUM(D62:D67)</f>
        <v>33000</v>
      </c>
      <c r="E61" s="224">
        <f>SUM(E62:E67)</f>
        <v>32752</v>
      </c>
      <c r="F61" s="224">
        <f>SUM(F62:F67)</f>
        <v>62951</v>
      </c>
      <c r="G61" s="224">
        <f>SUM(G62:G67)</f>
        <v>43500</v>
      </c>
      <c r="H61" s="66">
        <f aca="true" t="shared" si="8" ref="H61:H67">G61/D61*100</f>
        <v>131.8181818181818</v>
      </c>
      <c r="I61" s="66">
        <f aca="true" t="shared" si="9" ref="I61:I67">G61/F61*100</f>
        <v>69.1013645533828</v>
      </c>
    </row>
    <row r="62" spans="1:9" ht="25.5" customHeight="1">
      <c r="A62" s="9">
        <v>45</v>
      </c>
      <c r="B62" s="9">
        <v>412510</v>
      </c>
      <c r="C62" s="23" t="s">
        <v>183</v>
      </c>
      <c r="D62" s="219">
        <f>'Одјељење за општу управу'!D32</f>
        <v>5000</v>
      </c>
      <c r="E62" s="219">
        <f>'Одјељење за општу управу'!E32</f>
        <v>10790</v>
      </c>
      <c r="F62" s="219">
        <f>'Одјељење за општу управу'!F32</f>
        <v>14000</v>
      </c>
      <c r="G62" s="219">
        <f>'Одјељење за општу управу'!G32</f>
        <v>5000</v>
      </c>
      <c r="H62" s="54">
        <f t="shared" si="8"/>
        <v>100</v>
      </c>
      <c r="I62" s="54">
        <f t="shared" si="9"/>
        <v>35.714285714285715</v>
      </c>
    </row>
    <row r="63" spans="1:9" ht="25.5" customHeight="1">
      <c r="A63" s="9">
        <v>46</v>
      </c>
      <c r="B63" s="9">
        <v>412515</v>
      </c>
      <c r="C63" s="51" t="s">
        <v>651</v>
      </c>
      <c r="D63" s="219">
        <f>'Одјељење за општу управу'!D33</f>
        <v>0</v>
      </c>
      <c r="E63" s="219">
        <f>'Одјељење за општу управу'!E33</f>
        <v>0</v>
      </c>
      <c r="F63" s="219">
        <f>'Одјељење за општу управу'!F33</f>
        <v>0</v>
      </c>
      <c r="G63" s="219">
        <f>'Одјељење за општу управу'!G33</f>
        <v>2000</v>
      </c>
      <c r="H63" s="54" t="e">
        <f t="shared" si="8"/>
        <v>#DIV/0!</v>
      </c>
      <c r="I63" s="54" t="e">
        <f t="shared" si="9"/>
        <v>#DIV/0!</v>
      </c>
    </row>
    <row r="64" spans="1:9" s="5" customFormat="1" ht="25.5" customHeight="1">
      <c r="A64" s="9">
        <v>47</v>
      </c>
      <c r="B64" s="9">
        <v>412521</v>
      </c>
      <c r="C64" s="19" t="s">
        <v>72</v>
      </c>
      <c r="D64" s="213">
        <f>'Одјељење за привреду'!D24</f>
        <v>2000</v>
      </c>
      <c r="E64" s="213">
        <f>'Одјељење за привреду'!E24</f>
        <v>6951</v>
      </c>
      <c r="F64" s="213">
        <f>'Одјељење за привреду'!F24</f>
        <v>6951</v>
      </c>
      <c r="G64" s="213">
        <f>'Одјељење за привреду'!G24</f>
        <v>2000</v>
      </c>
      <c r="H64" s="54">
        <f t="shared" si="8"/>
        <v>100</v>
      </c>
      <c r="I64" s="54">
        <f t="shared" si="9"/>
        <v>28.772838440512157</v>
      </c>
    </row>
    <row r="65" spans="1:9" ht="25.5" customHeight="1">
      <c r="A65" s="9">
        <v>48</v>
      </c>
      <c r="B65" s="9">
        <v>412531</v>
      </c>
      <c r="C65" s="19" t="s">
        <v>361</v>
      </c>
      <c r="D65" s="219">
        <f>'Одјељење за општу управу'!D34</f>
        <v>6000</v>
      </c>
      <c r="E65" s="219">
        <f>'Одјељење за општу управу'!E34</f>
        <v>8693</v>
      </c>
      <c r="F65" s="219">
        <f>'Одјељење за општу управу'!F34</f>
        <v>12000</v>
      </c>
      <c r="G65" s="219">
        <f>'Одјељење за општу управу'!G34</f>
        <v>7000</v>
      </c>
      <c r="H65" s="54">
        <f t="shared" si="8"/>
        <v>116.66666666666667</v>
      </c>
      <c r="I65" s="54">
        <f t="shared" si="9"/>
        <v>58.333333333333336</v>
      </c>
    </row>
    <row r="66" spans="1:9" ht="25.5" customHeight="1">
      <c r="A66" s="9">
        <v>49</v>
      </c>
      <c r="B66" s="149">
        <v>412537</v>
      </c>
      <c r="C66" s="150" t="s">
        <v>478</v>
      </c>
      <c r="D66" s="219">
        <f>'Одјељење за општу управу'!D35</f>
        <v>0</v>
      </c>
      <c r="E66" s="219">
        <f>'Одјељење за општу управу'!E35</f>
        <v>0</v>
      </c>
      <c r="F66" s="219">
        <f>'Одјељење за општу управу'!F35</f>
        <v>0</v>
      </c>
      <c r="G66" s="219">
        <f>'Одјељење за општу управу'!G35</f>
        <v>500</v>
      </c>
      <c r="H66" s="151" t="e">
        <f>G66/D66*100</f>
        <v>#DIV/0!</v>
      </c>
      <c r="I66" s="54" t="e">
        <f>G66/F66*100</f>
        <v>#DIV/0!</v>
      </c>
    </row>
    <row r="67" spans="1:9" ht="25.5" customHeight="1">
      <c r="A67" s="9">
        <v>50</v>
      </c>
      <c r="B67" s="9">
        <v>412591</v>
      </c>
      <c r="C67" s="19" t="s">
        <v>417</v>
      </c>
      <c r="D67" s="219">
        <f>'Одјељење за привреду'!D25</f>
        <v>20000</v>
      </c>
      <c r="E67" s="219">
        <f>'Одјељење за привреду'!E25</f>
        <v>6318</v>
      </c>
      <c r="F67" s="219">
        <f>'Одјељење за привреду'!F25</f>
        <v>30000</v>
      </c>
      <c r="G67" s="219">
        <f>'Одјељење за привреду'!G25</f>
        <v>27000</v>
      </c>
      <c r="H67" s="54">
        <f t="shared" si="8"/>
        <v>135</v>
      </c>
      <c r="I67" s="54">
        <f t="shared" si="9"/>
        <v>90</v>
      </c>
    </row>
    <row r="68" spans="1:9" ht="25.5" customHeight="1">
      <c r="A68" s="9"/>
      <c r="B68" s="9"/>
      <c r="C68" s="23"/>
      <c r="D68" s="220"/>
      <c r="E68" s="220"/>
      <c r="F68" s="220"/>
      <c r="G68" s="220"/>
      <c r="H68" s="66"/>
      <c r="I68" s="66"/>
    </row>
    <row r="69" spans="1:9" ht="25.5" customHeight="1">
      <c r="A69" s="9">
        <v>51</v>
      </c>
      <c r="B69" s="138">
        <v>412600</v>
      </c>
      <c r="C69" s="18" t="s">
        <v>539</v>
      </c>
      <c r="D69" s="224">
        <f>D70</f>
        <v>15000</v>
      </c>
      <c r="E69" s="224">
        <f>E70</f>
        <v>12381</v>
      </c>
      <c r="F69" s="224">
        <f>F70</f>
        <v>18000</v>
      </c>
      <c r="G69" s="224">
        <f>G70</f>
        <v>18000</v>
      </c>
      <c r="H69" s="66">
        <f>G69/D69*100</f>
        <v>120</v>
      </c>
      <c r="I69" s="66">
        <f>G69/F69*100</f>
        <v>100</v>
      </c>
    </row>
    <row r="70" spans="1:9" ht="25.5" customHeight="1">
      <c r="A70" s="9">
        <v>52</v>
      </c>
      <c r="B70" s="9">
        <v>412632</v>
      </c>
      <c r="C70" s="19" t="s">
        <v>418</v>
      </c>
      <c r="D70" s="213">
        <f>'Одјељење за привреду'!D28</f>
        <v>15000</v>
      </c>
      <c r="E70" s="213">
        <f>'Одјељење за привреду'!E28</f>
        <v>12381</v>
      </c>
      <c r="F70" s="213">
        <f>'Одјељење за привреду'!F28</f>
        <v>18000</v>
      </c>
      <c r="G70" s="213">
        <f>'Одјељење за привреду'!G28</f>
        <v>18000</v>
      </c>
      <c r="H70" s="54">
        <f>G70/D70*100</f>
        <v>120</v>
      </c>
      <c r="I70" s="54">
        <f>G70/F70*100</f>
        <v>100</v>
      </c>
    </row>
    <row r="71" spans="1:9" ht="25.5" customHeight="1">
      <c r="A71" s="9"/>
      <c r="B71" s="9"/>
      <c r="C71" s="19"/>
      <c r="D71" s="271"/>
      <c r="E71" s="271"/>
      <c r="F71" s="271"/>
      <c r="G71" s="271"/>
      <c r="H71" s="54"/>
      <c r="I71" s="54"/>
    </row>
    <row r="72" spans="1:9" ht="25.5" customHeight="1">
      <c r="A72" s="9">
        <v>53</v>
      </c>
      <c r="B72" s="138">
        <v>412700</v>
      </c>
      <c r="C72" s="18" t="s">
        <v>732</v>
      </c>
      <c r="D72" s="245">
        <f>SUM(D73:D81)</f>
        <v>30500</v>
      </c>
      <c r="E72" s="245">
        <f>SUM(E73:E81)</f>
        <v>23205</v>
      </c>
      <c r="F72" s="245">
        <f>SUM(F73:F81)</f>
        <v>36266</v>
      </c>
      <c r="G72" s="245">
        <f>SUM(G73:G81)</f>
        <v>34625</v>
      </c>
      <c r="H72" s="66">
        <f aca="true" t="shared" si="10" ref="H72:H81">G72/D72*100</f>
        <v>113.52459016393443</v>
      </c>
      <c r="I72" s="66">
        <f aca="true" t="shared" si="11" ref="I72:I81">G72/F72*100</f>
        <v>95.47510064523244</v>
      </c>
    </row>
    <row r="73" spans="1:9" ht="25.5" customHeight="1">
      <c r="A73" s="9">
        <v>54</v>
      </c>
      <c r="B73" s="9">
        <v>412712</v>
      </c>
      <c r="C73" s="23" t="s">
        <v>76</v>
      </c>
      <c r="D73" s="219">
        <f>'Одјељење за привреду'!D31</f>
        <v>5000</v>
      </c>
      <c r="E73" s="219">
        <f>'Одјељење за привреду'!E31</f>
        <v>4062</v>
      </c>
      <c r="F73" s="219">
        <f>'Одјељење за привреду'!F31</f>
        <v>5500</v>
      </c>
      <c r="G73" s="219">
        <f>'Одјељење за привреду'!G31</f>
        <v>5500</v>
      </c>
      <c r="H73" s="54">
        <f t="shared" si="10"/>
        <v>110.00000000000001</v>
      </c>
      <c r="I73" s="54">
        <f t="shared" si="11"/>
        <v>100</v>
      </c>
    </row>
    <row r="74" spans="1:9" s="5" customFormat="1" ht="25.5" customHeight="1">
      <c r="A74" s="9">
        <v>55</v>
      </c>
      <c r="B74" s="53" t="s">
        <v>630</v>
      </c>
      <c r="C74" s="23" t="s">
        <v>631</v>
      </c>
      <c r="D74" s="219">
        <f>'Одјељење за привреду'!D32</f>
        <v>0</v>
      </c>
      <c r="E74" s="219">
        <f>'Одјељење за привреду'!E32</f>
        <v>1125</v>
      </c>
      <c r="F74" s="219">
        <f>'Одјељење за привреду'!F32</f>
        <v>1125</v>
      </c>
      <c r="G74" s="219">
        <f>'Одјељење за привреду'!G32</f>
        <v>1125</v>
      </c>
      <c r="H74" s="63" t="e">
        <f t="shared" si="10"/>
        <v>#DIV/0!</v>
      </c>
      <c r="I74" s="54">
        <f t="shared" si="11"/>
        <v>100</v>
      </c>
    </row>
    <row r="75" spans="1:9" ht="25.5" customHeight="1">
      <c r="A75" s="9">
        <v>56</v>
      </c>
      <c r="B75" s="9">
        <v>412723</v>
      </c>
      <c r="C75" s="23" t="s">
        <v>77</v>
      </c>
      <c r="D75" s="213">
        <f>'Одјељење за привреду'!D33</f>
        <v>2500</v>
      </c>
      <c r="E75" s="213">
        <f>'Одјељење за привреду'!E33</f>
        <v>2369</v>
      </c>
      <c r="F75" s="213">
        <f>'Одјељење за привреду'!F33</f>
        <v>2369</v>
      </c>
      <c r="G75" s="213">
        <f>'Одјељење за привреду'!G33</f>
        <v>2500</v>
      </c>
      <c r="H75" s="54">
        <f t="shared" si="10"/>
        <v>100</v>
      </c>
      <c r="I75" s="54">
        <f t="shared" si="11"/>
        <v>105.52975939214859</v>
      </c>
    </row>
    <row r="76" spans="1:9" ht="25.5" customHeight="1">
      <c r="A76" s="9">
        <v>57</v>
      </c>
      <c r="B76" s="9">
        <v>412725</v>
      </c>
      <c r="C76" s="23" t="s">
        <v>78</v>
      </c>
      <c r="D76" s="213">
        <f>'Одјељење за привреду'!D34</f>
        <v>1500</v>
      </c>
      <c r="E76" s="213">
        <f>'Одјељење за привреду'!E34</f>
        <v>1272</v>
      </c>
      <c r="F76" s="213">
        <f>'Одјељење за привреду'!F34</f>
        <v>1272</v>
      </c>
      <c r="G76" s="213">
        <f>'Одјељење за привреду'!G34</f>
        <v>1500</v>
      </c>
      <c r="H76" s="54">
        <f t="shared" si="10"/>
        <v>100</v>
      </c>
      <c r="I76" s="54">
        <f t="shared" si="11"/>
        <v>117.9245283018868</v>
      </c>
    </row>
    <row r="77" spans="1:9" s="11" customFormat="1" ht="25.5" customHeight="1">
      <c r="A77" s="9">
        <v>58</v>
      </c>
      <c r="B77" s="9">
        <v>412731</v>
      </c>
      <c r="C77" s="19" t="s">
        <v>419</v>
      </c>
      <c r="D77" s="213">
        <f>'Скупштина општине'!D19</f>
        <v>3000</v>
      </c>
      <c r="E77" s="213">
        <f>'Скупштина општине'!E19</f>
        <v>1807</v>
      </c>
      <c r="F77" s="213">
        <f>'Скупштина општине'!F19</f>
        <v>3000</v>
      </c>
      <c r="G77" s="213">
        <f>'Скупштина општине'!G19</f>
        <v>3000</v>
      </c>
      <c r="H77" s="54">
        <f t="shared" si="10"/>
        <v>100</v>
      </c>
      <c r="I77" s="54">
        <f t="shared" si="11"/>
        <v>100</v>
      </c>
    </row>
    <row r="78" spans="1:9" ht="25.5" customHeight="1">
      <c r="A78" s="9">
        <v>59</v>
      </c>
      <c r="B78" s="9">
        <v>412732</v>
      </c>
      <c r="C78" s="19" t="s">
        <v>80</v>
      </c>
      <c r="D78" s="213">
        <f>'начелник општине'!D40</f>
        <v>5000</v>
      </c>
      <c r="E78" s="213">
        <f>'начелник општине'!E40</f>
        <v>5236</v>
      </c>
      <c r="F78" s="213">
        <f>'начелник општине'!F40</f>
        <v>7000</v>
      </c>
      <c r="G78" s="213">
        <f>'начелник општине'!G40</f>
        <v>7000</v>
      </c>
      <c r="H78" s="54">
        <f t="shared" si="10"/>
        <v>140</v>
      </c>
      <c r="I78" s="54">
        <f t="shared" si="11"/>
        <v>100</v>
      </c>
    </row>
    <row r="79" spans="1:9" ht="25.5" customHeight="1">
      <c r="A79" s="9">
        <v>60</v>
      </c>
      <c r="B79" s="9">
        <v>412739</v>
      </c>
      <c r="C79" s="19" t="s">
        <v>81</v>
      </c>
      <c r="D79" s="213">
        <f>'начелник општине'!D41</f>
        <v>6000</v>
      </c>
      <c r="E79" s="213">
        <f>'начелник општине'!E41</f>
        <v>579</v>
      </c>
      <c r="F79" s="213">
        <f>'начелник општине'!F41</f>
        <v>6000</v>
      </c>
      <c r="G79" s="213">
        <f>'начелник општине'!G41</f>
        <v>6000</v>
      </c>
      <c r="H79" s="54">
        <f t="shared" si="10"/>
        <v>100</v>
      </c>
      <c r="I79" s="54">
        <f t="shared" si="11"/>
        <v>100</v>
      </c>
    </row>
    <row r="80" spans="1:9" ht="25.5" customHeight="1">
      <c r="A80" s="9">
        <v>61</v>
      </c>
      <c r="B80" s="9">
        <v>412772</v>
      </c>
      <c r="C80" s="51" t="s">
        <v>82</v>
      </c>
      <c r="D80" s="213">
        <f>'Одјељење за општу управу'!D38</f>
        <v>1500</v>
      </c>
      <c r="E80" s="213">
        <f>'Одјељење за општу управу'!E38</f>
        <v>3060</v>
      </c>
      <c r="F80" s="213">
        <f>'Одјељење за општу управу'!F38</f>
        <v>4000</v>
      </c>
      <c r="G80" s="213">
        <f>'Одјељење за општу управу'!G38</f>
        <v>2000</v>
      </c>
      <c r="H80" s="54">
        <f t="shared" si="10"/>
        <v>133.33333333333331</v>
      </c>
      <c r="I80" s="54">
        <f t="shared" si="11"/>
        <v>50</v>
      </c>
    </row>
    <row r="81" spans="1:9" ht="25.5" customHeight="1">
      <c r="A81" s="9">
        <v>62</v>
      </c>
      <c r="B81" s="9">
        <v>412773</v>
      </c>
      <c r="C81" s="19" t="s">
        <v>238</v>
      </c>
      <c r="D81" s="213">
        <f>'Одјељење за привреду'!D35</f>
        <v>6000</v>
      </c>
      <c r="E81" s="213">
        <f>'Одјељење за привреду'!E35</f>
        <v>3695</v>
      </c>
      <c r="F81" s="213">
        <f>'Одјељење за привреду'!F35</f>
        <v>6000</v>
      </c>
      <c r="G81" s="213">
        <f>'Одјељење за привреду'!G35</f>
        <v>6000</v>
      </c>
      <c r="H81" s="54">
        <f t="shared" si="10"/>
        <v>100</v>
      </c>
      <c r="I81" s="54">
        <f t="shared" si="11"/>
        <v>100</v>
      </c>
    </row>
    <row r="82" spans="1:9" ht="25.5" customHeight="1">
      <c r="A82" s="9"/>
      <c r="B82" s="9"/>
      <c r="C82" s="19"/>
      <c r="D82" s="213"/>
      <c r="E82" s="213"/>
      <c r="F82" s="213"/>
      <c r="G82" s="213"/>
      <c r="H82" s="54"/>
      <c r="I82" s="54"/>
    </row>
    <row r="83" spans="1:9" ht="25.5" customHeight="1">
      <c r="A83" s="9">
        <v>63</v>
      </c>
      <c r="B83" s="138">
        <v>412800</v>
      </c>
      <c r="C83" s="18" t="s">
        <v>731</v>
      </c>
      <c r="D83" s="245">
        <f>SUM(D84:D87)</f>
        <v>92000</v>
      </c>
      <c r="E83" s="245">
        <f>SUM(E84:E87)</f>
        <v>86260</v>
      </c>
      <c r="F83" s="245">
        <f>SUM(F84:F87)</f>
        <v>105000</v>
      </c>
      <c r="G83" s="245">
        <f>SUM(G84:G87)</f>
        <v>90000</v>
      </c>
      <c r="H83" s="66">
        <f>G83/D83*100</f>
        <v>97.82608695652173</v>
      </c>
      <c r="I83" s="66">
        <f>G83/F83*100</f>
        <v>85.71428571428571</v>
      </c>
    </row>
    <row r="84" spans="1:9" ht="25.5" customHeight="1">
      <c r="A84" s="9">
        <v>64</v>
      </c>
      <c r="B84" s="9">
        <v>412812</v>
      </c>
      <c r="C84" s="19" t="s">
        <v>84</v>
      </c>
      <c r="D84" s="219">
        <f>'Одјељење за привреду'!D38</f>
        <v>53000</v>
      </c>
      <c r="E84" s="219">
        <f>'Одјељење за привреду'!E38</f>
        <v>58440</v>
      </c>
      <c r="F84" s="219">
        <f>'Одјељење за привреду'!F38</f>
        <v>65000</v>
      </c>
      <c r="G84" s="219">
        <f>'Одјељење за привреду'!G38</f>
        <v>50000</v>
      </c>
      <c r="H84" s="54">
        <f>G84/D84*100</f>
        <v>94.33962264150944</v>
      </c>
      <c r="I84" s="54">
        <f>G84/F84*100</f>
        <v>76.92307692307693</v>
      </c>
    </row>
    <row r="85" spans="1:9" s="5" customFormat="1" ht="25.5" customHeight="1">
      <c r="A85" s="9">
        <v>65</v>
      </c>
      <c r="B85" s="37">
        <v>412813</v>
      </c>
      <c r="C85" s="51" t="s">
        <v>85</v>
      </c>
      <c r="D85" s="213">
        <f>'Одјељење за привреду'!D39</f>
        <v>12000</v>
      </c>
      <c r="E85" s="213">
        <f>'Одјељење за привреду'!E39</f>
        <v>8604</v>
      </c>
      <c r="F85" s="213">
        <f>'Одјељење за привреду'!F39</f>
        <v>12000</v>
      </c>
      <c r="G85" s="213">
        <f>'Одјељење за привреду'!G39</f>
        <v>12000</v>
      </c>
      <c r="H85" s="47">
        <f>G85/D85*100</f>
        <v>100</v>
      </c>
      <c r="I85" s="47">
        <f>G85/F85*100</f>
        <v>100</v>
      </c>
    </row>
    <row r="86" spans="1:9" ht="25.5" customHeight="1">
      <c r="A86" s="9">
        <v>66</v>
      </c>
      <c r="B86" s="9">
        <v>412814</v>
      </c>
      <c r="C86" s="19" t="s">
        <v>420</v>
      </c>
      <c r="D86" s="213">
        <f>'Одјељење за привреду'!D40</f>
        <v>25000</v>
      </c>
      <c r="E86" s="213">
        <f>'Одјељење за привреду'!E40</f>
        <v>19216</v>
      </c>
      <c r="F86" s="213">
        <f>'Одјељење за привреду'!F40</f>
        <v>26000</v>
      </c>
      <c r="G86" s="213">
        <f>'Одјељење за привреду'!G40</f>
        <v>26000</v>
      </c>
      <c r="H86" s="54">
        <f>G86/D86*100</f>
        <v>104</v>
      </c>
      <c r="I86" s="54">
        <f>G86/F86*100</f>
        <v>100</v>
      </c>
    </row>
    <row r="87" spans="1:9" ht="25.5" customHeight="1">
      <c r="A87" s="9">
        <v>67</v>
      </c>
      <c r="B87" s="9">
        <v>412821</v>
      </c>
      <c r="C87" s="19" t="s">
        <v>421</v>
      </c>
      <c r="D87" s="213">
        <f>'начелник општине'!D44</f>
        <v>2000</v>
      </c>
      <c r="E87" s="213">
        <f>'начелник општине'!E44</f>
        <v>0</v>
      </c>
      <c r="F87" s="213">
        <f>'начелник општине'!F44</f>
        <v>2000</v>
      </c>
      <c r="G87" s="213">
        <f>'начелник општине'!G44</f>
        <v>2000</v>
      </c>
      <c r="H87" s="54">
        <f>G87/D87*100</f>
        <v>100</v>
      </c>
      <c r="I87" s="54">
        <f>G87/F87*100</f>
        <v>100</v>
      </c>
    </row>
    <row r="88" spans="1:9" ht="25.5" customHeight="1">
      <c r="A88" s="9"/>
      <c r="B88" s="9"/>
      <c r="C88" s="19"/>
      <c r="D88" s="213"/>
      <c r="E88" s="213"/>
      <c r="F88" s="213"/>
      <c r="G88" s="213"/>
      <c r="H88" s="54"/>
      <c r="I88" s="54"/>
    </row>
    <row r="89" spans="1:9" ht="25.5" customHeight="1">
      <c r="A89" s="9">
        <v>68</v>
      </c>
      <c r="B89" s="138">
        <v>412900</v>
      </c>
      <c r="C89" s="15" t="s">
        <v>730</v>
      </c>
      <c r="D89" s="224">
        <f>SUM(D90:D111)</f>
        <v>218228</v>
      </c>
      <c r="E89" s="224">
        <f>SUM(E90:E111)</f>
        <v>159270</v>
      </c>
      <c r="F89" s="224">
        <f>SUM(F90:F111)</f>
        <v>255803</v>
      </c>
      <c r="G89" s="224">
        <f>SUM(G90:G111)</f>
        <v>294754</v>
      </c>
      <c r="H89" s="66">
        <f aca="true" t="shared" si="12" ref="H89:H111">G89/D89*100</f>
        <v>135.0669941529043</v>
      </c>
      <c r="I89" s="66">
        <f aca="true" t="shared" si="13" ref="I89:I111">G89/F89*100</f>
        <v>115.22695199039885</v>
      </c>
    </row>
    <row r="90" spans="1:9" ht="25.5" customHeight="1">
      <c r="A90" s="9">
        <v>69</v>
      </c>
      <c r="B90" s="9">
        <v>412922</v>
      </c>
      <c r="C90" s="19" t="s">
        <v>422</v>
      </c>
      <c r="D90" s="213">
        <f>'Одјељење за привреду'!D43+'Одјељење за општу управу'!D41+'Скупштина општине'!D22</f>
        <v>4500</v>
      </c>
      <c r="E90" s="213">
        <f>'Одјељење за привреду'!E43+'Одјељење за општу управу'!E41+'Скупштина општине'!E22</f>
        <v>2640</v>
      </c>
      <c r="F90" s="213">
        <f>'Одјељење за привреду'!F43+'Одјељење за општу управу'!F41+'Скупштина општине'!F22</f>
        <v>3750</v>
      </c>
      <c r="G90" s="213">
        <f>'Одјељење за привреду'!G43+'Одјељење за општу управу'!G41+'Скупштина општине'!G22</f>
        <v>4500</v>
      </c>
      <c r="H90" s="54">
        <f t="shared" si="12"/>
        <v>100</v>
      </c>
      <c r="I90" s="54">
        <f t="shared" si="13"/>
        <v>120</v>
      </c>
    </row>
    <row r="91" spans="1:9" ht="25.5" customHeight="1">
      <c r="A91" s="9">
        <v>70</v>
      </c>
      <c r="B91" s="9">
        <v>412929</v>
      </c>
      <c r="C91" s="19" t="s">
        <v>89</v>
      </c>
      <c r="D91" s="213">
        <f>'Одјељење за привреду'!D44+'Одјељење за општу управу'!D42+'Скупштина општине'!D23</f>
        <v>3000</v>
      </c>
      <c r="E91" s="213">
        <f>'Одјељење за привреду'!E44+'Одјељење за општу управу'!E42+'Скупштина општине'!E23</f>
        <v>661</v>
      </c>
      <c r="F91" s="213">
        <f>'Одјељење за привреду'!F44+'Одјељење за општу управу'!F42+'Скупштина општине'!F23</f>
        <v>1500</v>
      </c>
      <c r="G91" s="213">
        <f>'Одјељење за привреду'!G44+'Одјељење за општу управу'!G42+'Скупштина општине'!G23</f>
        <v>2500</v>
      </c>
      <c r="H91" s="54">
        <f t="shared" si="12"/>
        <v>83.33333333333334</v>
      </c>
      <c r="I91" s="54">
        <f t="shared" si="13"/>
        <v>166.66666666666669</v>
      </c>
    </row>
    <row r="92" spans="1:9" ht="25.5" customHeight="1">
      <c r="A92" s="9">
        <v>71</v>
      </c>
      <c r="B92" s="9">
        <v>412934</v>
      </c>
      <c r="C92" s="19" t="s">
        <v>423</v>
      </c>
      <c r="D92" s="219">
        <f>'Скупштина општине'!D24</f>
        <v>6000</v>
      </c>
      <c r="E92" s="219">
        <f>'Скупштина општине'!E24</f>
        <v>7048</v>
      </c>
      <c r="F92" s="219">
        <f>'Скупштина општине'!F24</f>
        <v>8000</v>
      </c>
      <c r="G92" s="219">
        <f>'Скупштина општине'!G24</f>
        <v>6500</v>
      </c>
      <c r="H92" s="54">
        <f t="shared" si="12"/>
        <v>108.33333333333333</v>
      </c>
      <c r="I92" s="54">
        <f t="shared" si="13"/>
        <v>81.25</v>
      </c>
    </row>
    <row r="93" spans="1:9" ht="25.5" customHeight="1">
      <c r="A93" s="9">
        <v>72</v>
      </c>
      <c r="B93" s="9">
        <v>412934</v>
      </c>
      <c r="C93" s="19" t="s">
        <v>335</v>
      </c>
      <c r="D93" s="219">
        <f>'Скупштина општине'!D25</f>
        <v>8956</v>
      </c>
      <c r="E93" s="219">
        <f>'Скупштина општине'!E25</f>
        <v>10199</v>
      </c>
      <c r="F93" s="219">
        <f>'Скупштина општине'!F25</f>
        <v>12438</v>
      </c>
      <c r="G93" s="219">
        <f>'Скупштина општине'!G25</f>
        <v>19403</v>
      </c>
      <c r="H93" s="54">
        <f t="shared" si="12"/>
        <v>216.64805716837873</v>
      </c>
      <c r="I93" s="54">
        <f t="shared" si="13"/>
        <v>155.99774883421773</v>
      </c>
    </row>
    <row r="94" spans="1:9" ht="25.5" customHeight="1">
      <c r="A94" s="9">
        <v>73</v>
      </c>
      <c r="B94" s="9">
        <v>412935</v>
      </c>
      <c r="C94" s="19" t="s">
        <v>424</v>
      </c>
      <c r="D94" s="219">
        <f>'Скупштина општине'!D26</f>
        <v>95522</v>
      </c>
      <c r="E94" s="219">
        <f>'Скупштина општине'!E26</f>
        <v>71146</v>
      </c>
      <c r="F94" s="219">
        <f>'Скупштина општине'!F26</f>
        <v>95025</v>
      </c>
      <c r="G94" s="219">
        <f>'Скупштина општине'!G26</f>
        <v>95522</v>
      </c>
      <c r="H94" s="54">
        <f t="shared" si="12"/>
        <v>100</v>
      </c>
      <c r="I94" s="54">
        <f t="shared" si="13"/>
        <v>100.52302025782689</v>
      </c>
    </row>
    <row r="95" spans="1:9" ht="25.5" customHeight="1">
      <c r="A95" s="9">
        <v>74</v>
      </c>
      <c r="B95" s="9">
        <v>412937</v>
      </c>
      <c r="C95" s="19" t="s">
        <v>94</v>
      </c>
      <c r="D95" s="219">
        <f>'Одјељење за привреду'!D45</f>
        <v>10000</v>
      </c>
      <c r="E95" s="219">
        <f>'Одјељење за привреду'!E45</f>
        <v>7035</v>
      </c>
      <c r="F95" s="219">
        <f>'Одјељење за привреду'!F45</f>
        <v>8000</v>
      </c>
      <c r="G95" s="219">
        <f>'Одјељење за привреду'!G45</f>
        <v>10000</v>
      </c>
      <c r="H95" s="54">
        <f t="shared" si="12"/>
        <v>100</v>
      </c>
      <c r="I95" s="54">
        <f t="shared" si="13"/>
        <v>125</v>
      </c>
    </row>
    <row r="96" spans="1:9" s="5" customFormat="1" ht="25.5" customHeight="1">
      <c r="A96" s="9">
        <v>75</v>
      </c>
      <c r="B96" s="53" t="s">
        <v>632</v>
      </c>
      <c r="C96" s="51" t="s">
        <v>633</v>
      </c>
      <c r="D96" s="219">
        <f>'Одјељење за привреду'!D46</f>
        <v>0</v>
      </c>
      <c r="E96" s="219">
        <f>'Одјељење за привреду'!E46</f>
        <v>8309</v>
      </c>
      <c r="F96" s="219">
        <f>'Одјељење за привреду'!F46</f>
        <v>8309</v>
      </c>
      <c r="G96" s="219">
        <f>'Одјељење за привреду'!G46</f>
        <v>0</v>
      </c>
      <c r="H96" s="54" t="e">
        <f t="shared" si="12"/>
        <v>#DIV/0!</v>
      </c>
      <c r="I96" s="54">
        <f t="shared" si="13"/>
        <v>0</v>
      </c>
    </row>
    <row r="97" spans="1:9" s="5" customFormat="1" ht="25.5" customHeight="1">
      <c r="A97" s="9">
        <v>76</v>
      </c>
      <c r="B97" s="9">
        <v>412939</v>
      </c>
      <c r="C97" s="51" t="s">
        <v>526</v>
      </c>
      <c r="D97" s="219">
        <f>'начелник општине'!D47+'Скупштина општине'!D27</f>
        <v>4000</v>
      </c>
      <c r="E97" s="219">
        <f>'начелник општине'!E47+'Скупштина општине'!E27</f>
        <v>0</v>
      </c>
      <c r="F97" s="219">
        <f>'начелник општине'!F47+'Скупштина општине'!F27</f>
        <v>3000</v>
      </c>
      <c r="G97" s="219">
        <f>'начелник општине'!G47+'Скупштина општине'!G27</f>
        <v>10000</v>
      </c>
      <c r="H97" s="54">
        <f>G97/D97*100</f>
        <v>250</v>
      </c>
      <c r="I97" s="54">
        <f>G97/F97*100</f>
        <v>333.33333333333337</v>
      </c>
    </row>
    <row r="98" spans="1:9" ht="25.5" customHeight="1">
      <c r="A98" s="9">
        <v>77</v>
      </c>
      <c r="B98" s="9">
        <v>412941</v>
      </c>
      <c r="C98" s="23" t="s">
        <v>337</v>
      </c>
      <c r="D98" s="213">
        <f>'Одјељење за привреду'!D47+'начелник општине'!D48+'Одјељење за општу управу'!D43+'Скупштина општине'!D28</f>
        <v>11750</v>
      </c>
      <c r="E98" s="213">
        <f>'Одјељење за привреду'!E47+'начелник општине'!E48+'Одјељење за општу управу'!E43+'Скупштина општине'!E28</f>
        <v>7970</v>
      </c>
      <c r="F98" s="213">
        <f>'Одјељење за привреду'!F47+'начелник општине'!F48+'Одјељење за општу управу'!F43+'Скупштина општине'!F28</f>
        <v>12200</v>
      </c>
      <c r="G98" s="213">
        <f>'Одјељење за привреду'!G47+'начелник општине'!G48+'Одјељење за општу управу'!G43+'Скупштина општине'!G28</f>
        <v>11750</v>
      </c>
      <c r="H98" s="54">
        <f t="shared" si="12"/>
        <v>100</v>
      </c>
      <c r="I98" s="54">
        <f t="shared" si="13"/>
        <v>96.31147540983606</v>
      </c>
    </row>
    <row r="99" spans="1:9" ht="25.5" customHeight="1">
      <c r="A99" s="9">
        <v>78</v>
      </c>
      <c r="B99" s="9">
        <v>412944</v>
      </c>
      <c r="C99" s="51" t="s">
        <v>184</v>
      </c>
      <c r="D99" s="213">
        <f>'начелник општине'!D49</f>
        <v>2000</v>
      </c>
      <c r="E99" s="213">
        <f>'начелник општине'!E49</f>
        <v>3316</v>
      </c>
      <c r="F99" s="213">
        <f>'начелник општине'!F49</f>
        <v>3316</v>
      </c>
      <c r="G99" s="213">
        <f>'начелник општине'!G49</f>
        <v>2000</v>
      </c>
      <c r="H99" s="54">
        <f t="shared" si="12"/>
        <v>100</v>
      </c>
      <c r="I99" s="54">
        <f t="shared" si="13"/>
        <v>60.313630880579005</v>
      </c>
    </row>
    <row r="100" spans="1:9" s="5" customFormat="1" ht="25.5" customHeight="1">
      <c r="A100" s="9">
        <v>79</v>
      </c>
      <c r="B100" s="53" t="s">
        <v>454</v>
      </c>
      <c r="C100" s="51" t="s">
        <v>455</v>
      </c>
      <c r="D100" s="213">
        <f>'начелник општине'!D50</f>
        <v>0</v>
      </c>
      <c r="E100" s="213">
        <f>'начелник општине'!E50</f>
        <v>0</v>
      </c>
      <c r="F100" s="213">
        <f>'начелник општине'!F50</f>
        <v>500</v>
      </c>
      <c r="G100" s="213">
        <f>'начелник општине'!G50</f>
        <v>500</v>
      </c>
      <c r="H100" s="54" t="e">
        <f>G100/D100*100</f>
        <v>#DIV/0!</v>
      </c>
      <c r="I100" s="54">
        <f>G100/F100*100</f>
        <v>100</v>
      </c>
    </row>
    <row r="101" spans="1:9" ht="25.5" customHeight="1">
      <c r="A101" s="9">
        <v>80</v>
      </c>
      <c r="B101" s="130">
        <v>412973</v>
      </c>
      <c r="C101" s="19" t="s">
        <v>99</v>
      </c>
      <c r="D101" s="213">
        <f>'Одјељење за привреду'!D48</f>
        <v>2700</v>
      </c>
      <c r="E101" s="213">
        <f>'Одјељење за привреду'!E48</f>
        <v>2020</v>
      </c>
      <c r="F101" s="213">
        <f>'Одјељење за привреду'!F48</f>
        <v>2454</v>
      </c>
      <c r="G101" s="213">
        <f>'Одјељење за привреду'!G48</f>
        <v>2500</v>
      </c>
      <c r="H101" s="54">
        <f t="shared" si="12"/>
        <v>92.5925925925926</v>
      </c>
      <c r="I101" s="54">
        <f t="shared" si="13"/>
        <v>101.87449062754685</v>
      </c>
    </row>
    <row r="102" spans="1:9" ht="25.5" customHeight="1">
      <c r="A102" s="9">
        <v>81</v>
      </c>
      <c r="B102" s="9">
        <v>412991</v>
      </c>
      <c r="C102" s="19" t="s">
        <v>425</v>
      </c>
      <c r="D102" s="213">
        <f>'начелник општине'!D51</f>
        <v>11000</v>
      </c>
      <c r="E102" s="213">
        <f>'начелник општине'!E51</f>
        <v>13646</v>
      </c>
      <c r="F102" s="213">
        <f>'начелник општине'!F51</f>
        <v>15000</v>
      </c>
      <c r="G102" s="213">
        <f>'начелник општине'!G51</f>
        <v>16000</v>
      </c>
      <c r="H102" s="54">
        <f t="shared" si="12"/>
        <v>145.45454545454547</v>
      </c>
      <c r="I102" s="54">
        <f t="shared" si="13"/>
        <v>106.66666666666667</v>
      </c>
    </row>
    <row r="103" spans="1:9" ht="25.5" customHeight="1">
      <c r="A103" s="9">
        <v>82</v>
      </c>
      <c r="B103" s="9">
        <v>412999</v>
      </c>
      <c r="C103" s="19" t="s">
        <v>101</v>
      </c>
      <c r="D103" s="213">
        <f>'Одјељење за привреду'!D49</f>
        <v>1500</v>
      </c>
      <c r="E103" s="213">
        <f>'Одјељење за привреду'!E49</f>
        <v>1600</v>
      </c>
      <c r="F103" s="213">
        <f>'Одјељење за привреду'!F49</f>
        <v>2400</v>
      </c>
      <c r="G103" s="213">
        <f>'Одјељење за привреду'!G49</f>
        <v>2600</v>
      </c>
      <c r="H103" s="54">
        <f t="shared" si="12"/>
        <v>173.33333333333334</v>
      </c>
      <c r="I103" s="54">
        <f t="shared" si="13"/>
        <v>108.33333333333333</v>
      </c>
    </row>
    <row r="104" spans="1:9" ht="25.5" customHeight="1">
      <c r="A104" s="9">
        <v>83</v>
      </c>
      <c r="B104" s="9">
        <v>412999</v>
      </c>
      <c r="C104" s="19" t="s">
        <v>102</v>
      </c>
      <c r="D104" s="213">
        <f>'Одјељење за привреду'!D50</f>
        <v>3000</v>
      </c>
      <c r="E104" s="213">
        <f>'Одјељење за привреду'!E50</f>
        <v>0</v>
      </c>
      <c r="F104" s="213">
        <f>'Одјељење за привреду'!F50</f>
        <v>2000</v>
      </c>
      <c r="G104" s="213">
        <f>'Одјељење за привреду'!G50</f>
        <v>3000</v>
      </c>
      <c r="H104" s="54">
        <f t="shared" si="12"/>
        <v>100</v>
      </c>
      <c r="I104" s="54">
        <f t="shared" si="13"/>
        <v>150</v>
      </c>
    </row>
    <row r="105" spans="1:9" ht="25.5" customHeight="1">
      <c r="A105" s="9">
        <v>84</v>
      </c>
      <c r="B105" s="9">
        <v>412999</v>
      </c>
      <c r="C105" s="19" t="s">
        <v>426</v>
      </c>
      <c r="D105" s="213">
        <f>'Скупштина општине'!D29</f>
        <v>15000</v>
      </c>
      <c r="E105" s="213">
        <f>'Скупштина општине'!E29</f>
        <v>3242</v>
      </c>
      <c r="F105" s="213">
        <f>'Скупштина општине'!F29</f>
        <v>3242</v>
      </c>
      <c r="G105" s="213">
        <f>'Скупштина општине'!G29</f>
        <v>16500</v>
      </c>
      <c r="H105" s="54">
        <f t="shared" si="12"/>
        <v>110.00000000000001</v>
      </c>
      <c r="I105" s="54">
        <f t="shared" si="13"/>
        <v>508.9450956199877</v>
      </c>
    </row>
    <row r="106" spans="1:9" ht="25.5" customHeight="1">
      <c r="A106" s="9">
        <v>85</v>
      </c>
      <c r="B106" s="9">
        <v>412999</v>
      </c>
      <c r="C106" s="19" t="s">
        <v>105</v>
      </c>
      <c r="D106" s="213">
        <f>'начелник општине'!D52</f>
        <v>10000</v>
      </c>
      <c r="E106" s="213">
        <f>'начелник општине'!E52</f>
        <v>3360</v>
      </c>
      <c r="F106" s="213">
        <f>'начелник општине'!F52</f>
        <v>10000</v>
      </c>
      <c r="G106" s="213">
        <f>'начелник општине'!G52</f>
        <v>4400</v>
      </c>
      <c r="H106" s="54">
        <f>G106/D106*100</f>
        <v>44</v>
      </c>
      <c r="I106" s="54">
        <f>G106/F106*100</f>
        <v>44</v>
      </c>
    </row>
    <row r="107" spans="1:9" s="5" customFormat="1" ht="25.5" customHeight="1">
      <c r="A107" s="9">
        <v>86</v>
      </c>
      <c r="B107" s="9">
        <v>412999</v>
      </c>
      <c r="C107" s="51" t="s">
        <v>106</v>
      </c>
      <c r="D107" s="213">
        <f>'начелник општине'!D53</f>
        <v>18300</v>
      </c>
      <c r="E107" s="213">
        <f>'начелник општине'!E53</f>
        <v>7600</v>
      </c>
      <c r="F107" s="213">
        <f>'начелник општине'!F53</f>
        <v>19570</v>
      </c>
      <c r="G107" s="213">
        <f>'начелник општине'!G53</f>
        <v>19570</v>
      </c>
      <c r="H107" s="54">
        <f>G107/D107*100</f>
        <v>106.93989071038253</v>
      </c>
      <c r="I107" s="54">
        <f>G107/F107*100</f>
        <v>100</v>
      </c>
    </row>
    <row r="108" spans="1:9" s="303" customFormat="1" ht="40.5" customHeight="1">
      <c r="A108" s="9">
        <v>87</v>
      </c>
      <c r="B108" s="300">
        <v>412999</v>
      </c>
      <c r="C108" s="301" t="s">
        <v>635</v>
      </c>
      <c r="D108" s="213">
        <f>'начелник општине'!D54</f>
        <v>0</v>
      </c>
      <c r="E108" s="213">
        <f>'начелник општине'!E54</f>
        <v>0</v>
      </c>
      <c r="F108" s="213">
        <f>'начелник општине'!F54</f>
        <v>28158</v>
      </c>
      <c r="G108" s="213">
        <f>'начелник општине'!G54</f>
        <v>47568</v>
      </c>
      <c r="H108" s="86" t="e">
        <f>G108/D108*100</f>
        <v>#DIV/0!</v>
      </c>
      <c r="I108" s="302">
        <f>G108/F108*100</f>
        <v>168.9324525889623</v>
      </c>
    </row>
    <row r="109" spans="1:9" s="5" customFormat="1" ht="38.25" customHeight="1">
      <c r="A109" s="9">
        <v>88</v>
      </c>
      <c r="B109" s="9">
        <v>412999</v>
      </c>
      <c r="C109" s="51" t="s">
        <v>107</v>
      </c>
      <c r="D109" s="213">
        <f>'начелник општине'!D55</f>
        <v>1000</v>
      </c>
      <c r="E109" s="213">
        <f>'начелник општине'!E55</f>
        <v>0</v>
      </c>
      <c r="F109" s="213">
        <f>'начелник општине'!F55</f>
        <v>4000</v>
      </c>
      <c r="G109" s="213">
        <f>'начелник општине'!G55</f>
        <v>4000</v>
      </c>
      <c r="H109" s="54">
        <f>G109/D109*100</f>
        <v>400</v>
      </c>
      <c r="I109" s="54">
        <f>G109/F109*100</f>
        <v>100</v>
      </c>
    </row>
    <row r="110" spans="1:9" s="303" customFormat="1" ht="40.5" customHeight="1">
      <c r="A110" s="9">
        <v>89</v>
      </c>
      <c r="B110" s="300">
        <v>412999</v>
      </c>
      <c r="C110" s="301" t="s">
        <v>636</v>
      </c>
      <c r="D110" s="213">
        <f>'начелник општине'!D56</f>
        <v>0</v>
      </c>
      <c r="E110" s="213">
        <f>'начелник општине'!E56</f>
        <v>0</v>
      </c>
      <c r="F110" s="213">
        <f>'начелник општине'!F56</f>
        <v>941</v>
      </c>
      <c r="G110" s="213">
        <f>'начелник општине'!G56</f>
        <v>4941</v>
      </c>
      <c r="H110" s="86" t="e">
        <f>G110/D110*100</f>
        <v>#DIV/0!</v>
      </c>
      <c r="I110" s="302">
        <f>G110/F110*100</f>
        <v>525.0797024442082</v>
      </c>
    </row>
    <row r="111" spans="1:9" ht="25.5" customHeight="1">
      <c r="A111" s="9">
        <v>90</v>
      </c>
      <c r="B111" s="9">
        <v>412999</v>
      </c>
      <c r="C111" s="19" t="s">
        <v>108</v>
      </c>
      <c r="D111" s="213">
        <f>'начелник општине'!D57</f>
        <v>10000</v>
      </c>
      <c r="E111" s="213">
        <f>'начелник општине'!E57</f>
        <v>9478</v>
      </c>
      <c r="F111" s="213">
        <f>'начелник општине'!F57</f>
        <v>12000</v>
      </c>
      <c r="G111" s="213">
        <f>'начелник општине'!G57</f>
        <v>11000</v>
      </c>
      <c r="H111" s="54">
        <f t="shared" si="12"/>
        <v>110.00000000000001</v>
      </c>
      <c r="I111" s="54">
        <f t="shared" si="13"/>
        <v>91.66666666666666</v>
      </c>
    </row>
    <row r="112" spans="1:9" ht="25.5" customHeight="1">
      <c r="A112" s="9">
        <v>91</v>
      </c>
      <c r="B112" s="138">
        <v>413000</v>
      </c>
      <c r="C112" s="18" t="s">
        <v>729</v>
      </c>
      <c r="D112" s="224">
        <f>SUM(D113:D116)</f>
        <v>35517</v>
      </c>
      <c r="E112" s="224">
        <f>SUM(E113:E116)</f>
        <v>22380</v>
      </c>
      <c r="F112" s="224">
        <f>SUM(F113:F116)</f>
        <v>29032</v>
      </c>
      <c r="G112" s="224">
        <f>SUM(G113:G116)</f>
        <v>21543</v>
      </c>
      <c r="H112" s="66">
        <f>G112/D112*100</f>
        <v>60.655460765267335</v>
      </c>
      <c r="I112" s="66">
        <f>G112/F112*100</f>
        <v>74.20432626067787</v>
      </c>
    </row>
    <row r="113" spans="1:9" ht="25.5" customHeight="1">
      <c r="A113" s="9">
        <v>92</v>
      </c>
      <c r="B113" s="9">
        <v>413341</v>
      </c>
      <c r="C113" s="19" t="s">
        <v>109</v>
      </c>
      <c r="D113" s="213">
        <f>'Одјељење за привреду'!D53</f>
        <v>15000</v>
      </c>
      <c r="E113" s="213">
        <f>'Одјељење за привреду'!E53</f>
        <v>9692</v>
      </c>
      <c r="F113" s="213">
        <f>'Одјељење за привреду'!F53</f>
        <v>12100</v>
      </c>
      <c r="G113" s="213">
        <f>'Одјељење за привреду'!G53</f>
        <v>9000</v>
      </c>
      <c r="H113" s="54">
        <f>G113/D113*100</f>
        <v>60</v>
      </c>
      <c r="I113" s="54">
        <f>G113/F113*100</f>
        <v>74.3801652892562</v>
      </c>
    </row>
    <row r="114" spans="1:9" ht="25.5" customHeight="1">
      <c r="A114" s="9">
        <v>93</v>
      </c>
      <c r="B114" s="9">
        <v>413341</v>
      </c>
      <c r="C114" s="19" t="s">
        <v>110</v>
      </c>
      <c r="D114" s="213">
        <f>'Одјељење за привреду'!D54</f>
        <v>443</v>
      </c>
      <c r="E114" s="213">
        <f>'Одјељење за привреду'!E54</f>
        <v>443</v>
      </c>
      <c r="F114" s="213">
        <f>'Одјељење за привреду'!F54</f>
        <v>443</v>
      </c>
      <c r="G114" s="213">
        <f>'Одјељење за привреду'!G54</f>
        <v>0</v>
      </c>
      <c r="H114" s="54">
        <f>G114/D114*100</f>
        <v>0</v>
      </c>
      <c r="I114" s="54">
        <f>G114/F114*100</f>
        <v>0</v>
      </c>
    </row>
    <row r="115" spans="1:9" s="5" customFormat="1" ht="25.5" customHeight="1">
      <c r="A115" s="9">
        <v>94</v>
      </c>
      <c r="B115" s="9">
        <v>413341</v>
      </c>
      <c r="C115" s="19" t="s">
        <v>111</v>
      </c>
      <c r="D115" s="213">
        <f>'Одјељење за привреду'!D55</f>
        <v>14316</v>
      </c>
      <c r="E115" s="213">
        <f>'Одјељење за привреду'!E55</f>
        <v>11131</v>
      </c>
      <c r="F115" s="213">
        <f>'Одјељење за привреду'!F55</f>
        <v>14316</v>
      </c>
      <c r="G115" s="213">
        <f>'Одјељење за привреду'!G55</f>
        <v>10043</v>
      </c>
      <c r="H115" s="54">
        <f>G115/D115*100</f>
        <v>70.15227717239453</v>
      </c>
      <c r="I115" s="54">
        <f>G115/F115*100</f>
        <v>70.15227717239453</v>
      </c>
    </row>
    <row r="116" spans="1:9" s="5" customFormat="1" ht="25.5" customHeight="1">
      <c r="A116" s="9">
        <v>95</v>
      </c>
      <c r="B116" s="9">
        <v>413341</v>
      </c>
      <c r="C116" s="19" t="s">
        <v>427</v>
      </c>
      <c r="D116" s="213">
        <f>'Одјељење за привреду'!D56</f>
        <v>5758</v>
      </c>
      <c r="E116" s="213">
        <f>'Одјељење за привреду'!E56</f>
        <v>1114</v>
      </c>
      <c r="F116" s="213">
        <f>'Одјељење за привреду'!F56</f>
        <v>2173</v>
      </c>
      <c r="G116" s="213">
        <f>'Одјељење за привреду'!G56</f>
        <v>2500</v>
      </c>
      <c r="H116" s="54">
        <f>G116/D116*100</f>
        <v>43.41785342132685</v>
      </c>
      <c r="I116" s="54">
        <f>G116/F116*100</f>
        <v>115.0483202945237</v>
      </c>
    </row>
    <row r="117" spans="1:9" s="5" customFormat="1" ht="25.5" customHeight="1">
      <c r="A117" s="9"/>
      <c r="B117" s="9"/>
      <c r="C117" s="19"/>
      <c r="D117" s="213"/>
      <c r="E117" s="213"/>
      <c r="F117" s="213"/>
      <c r="G117" s="213"/>
      <c r="H117" s="54"/>
      <c r="I117" s="54"/>
    </row>
    <row r="118" spans="1:9" ht="26.25" customHeight="1">
      <c r="A118" s="9">
        <v>96</v>
      </c>
      <c r="B118" s="138">
        <v>414000</v>
      </c>
      <c r="C118" s="18" t="s">
        <v>728</v>
      </c>
      <c r="D118" s="245">
        <f>SUM(D119:D124)</f>
        <v>326000</v>
      </c>
      <c r="E118" s="245">
        <f>SUM(E119:E124)</f>
        <v>214301</v>
      </c>
      <c r="F118" s="245">
        <f>SUM(F119:F124)</f>
        <v>341684</v>
      </c>
      <c r="G118" s="245">
        <f>SUM(G119:G124)</f>
        <v>404000</v>
      </c>
      <c r="H118" s="66">
        <f aca="true" t="shared" si="14" ref="H118:H124">G118/D118*100</f>
        <v>123.92638036809815</v>
      </c>
      <c r="I118" s="66">
        <f aca="true" t="shared" si="15" ref="I118:I124">G118/F118*100</f>
        <v>118.23790402828345</v>
      </c>
    </row>
    <row r="119" spans="1:9" ht="26.25" customHeight="1">
      <c r="A119" s="9">
        <v>97</v>
      </c>
      <c r="B119" s="37">
        <v>414141</v>
      </c>
      <c r="C119" s="51" t="s">
        <v>113</v>
      </c>
      <c r="D119" s="219">
        <f>'Одјељење за привреду'!D59</f>
        <v>96000</v>
      </c>
      <c r="E119" s="219">
        <f>'Одјељење за привреду'!E59</f>
        <v>34007</v>
      </c>
      <c r="F119" s="219">
        <f>'Одјељење за привреду'!F59</f>
        <v>96000</v>
      </c>
      <c r="G119" s="219">
        <f>'Одјељење за привреду'!G59</f>
        <v>100000</v>
      </c>
      <c r="H119" s="47">
        <f t="shared" si="14"/>
        <v>104.16666666666667</v>
      </c>
      <c r="I119" s="47">
        <f t="shared" si="15"/>
        <v>104.16666666666667</v>
      </c>
    </row>
    <row r="120" spans="1:9" ht="26.25" customHeight="1">
      <c r="A120" s="9">
        <v>98</v>
      </c>
      <c r="B120" s="9">
        <v>414142</v>
      </c>
      <c r="C120" s="19" t="s">
        <v>428</v>
      </c>
      <c r="D120" s="213">
        <f>'Одјељење за привреду'!D60</f>
        <v>44000</v>
      </c>
      <c r="E120" s="213">
        <f>'Одјељење за привреду'!E60</f>
        <v>32092</v>
      </c>
      <c r="F120" s="213">
        <f>'Одјељење за привреду'!F60</f>
        <v>44000</v>
      </c>
      <c r="G120" s="213">
        <f>'Одјељење за привреду'!G60</f>
        <v>44000</v>
      </c>
      <c r="H120" s="54">
        <f t="shared" si="14"/>
        <v>100</v>
      </c>
      <c r="I120" s="54">
        <f t="shared" si="15"/>
        <v>100</v>
      </c>
    </row>
    <row r="121" spans="1:9" ht="26.25" customHeight="1">
      <c r="A121" s="9">
        <v>99</v>
      </c>
      <c r="B121" s="37">
        <v>414149</v>
      </c>
      <c r="C121" s="51" t="s">
        <v>115</v>
      </c>
      <c r="D121" s="213">
        <f>'Одјељење за привреду'!D61</f>
        <v>70000</v>
      </c>
      <c r="E121" s="213">
        <f>'Одјељење за привреду'!E61</f>
        <v>52498</v>
      </c>
      <c r="F121" s="213">
        <f>'Одјељење за привреду'!F61</f>
        <v>70000</v>
      </c>
      <c r="G121" s="213">
        <f>'Одјељење за привреду'!G61</f>
        <v>60000</v>
      </c>
      <c r="H121" s="47">
        <f t="shared" si="14"/>
        <v>85.71428571428571</v>
      </c>
      <c r="I121" s="47">
        <f t="shared" si="15"/>
        <v>85.71428571428571</v>
      </c>
    </row>
    <row r="122" spans="1:9" ht="26.25" customHeight="1">
      <c r="A122" s="9">
        <v>100</v>
      </c>
      <c r="B122" s="37">
        <v>414149</v>
      </c>
      <c r="C122" s="51" t="s">
        <v>634</v>
      </c>
      <c r="D122" s="213">
        <f>'начелник општине'!D60</f>
        <v>70000</v>
      </c>
      <c r="E122" s="213">
        <f>'начелник општине'!E60</f>
        <v>68251</v>
      </c>
      <c r="F122" s="213">
        <f>'начелник општине'!F60</f>
        <v>74100</v>
      </c>
      <c r="G122" s="213">
        <f>'начелник општине'!G60</f>
        <v>130000</v>
      </c>
      <c r="H122" s="47">
        <f t="shared" si="14"/>
        <v>185.71428571428572</v>
      </c>
      <c r="I122" s="47">
        <f t="shared" si="15"/>
        <v>175.43859649122805</v>
      </c>
    </row>
    <row r="123" spans="1:9" s="5" customFormat="1" ht="25.5" customHeight="1">
      <c r="A123" s="9">
        <v>101</v>
      </c>
      <c r="B123" s="61">
        <v>414149</v>
      </c>
      <c r="C123" s="51" t="s">
        <v>637</v>
      </c>
      <c r="D123" s="213">
        <f>'начелник општине'!D61</f>
        <v>0</v>
      </c>
      <c r="E123" s="213">
        <f>'начелник општине'!E61</f>
        <v>11584</v>
      </c>
      <c r="F123" s="213">
        <f>'начелник општине'!F61</f>
        <v>11584</v>
      </c>
      <c r="G123" s="213">
        <f>'начелник општине'!G61</f>
        <v>20000</v>
      </c>
      <c r="H123" s="47" t="e">
        <f>G123/D123*100</f>
        <v>#DIV/0!</v>
      </c>
      <c r="I123" s="54">
        <f>G123/F123*100</f>
        <v>172.65193370165747</v>
      </c>
    </row>
    <row r="124" spans="1:9" s="5" customFormat="1" ht="26.25" customHeight="1">
      <c r="A124" s="9">
        <v>102</v>
      </c>
      <c r="B124" s="9">
        <v>414149</v>
      </c>
      <c r="C124" s="51" t="s">
        <v>116</v>
      </c>
      <c r="D124" s="220">
        <f>'начелник општине'!D62</f>
        <v>46000</v>
      </c>
      <c r="E124" s="220">
        <f>'начелник општине'!E62</f>
        <v>15869</v>
      </c>
      <c r="F124" s="220">
        <f>'начелник општине'!F62</f>
        <v>46000</v>
      </c>
      <c r="G124" s="220">
        <f>'начелник општине'!G62</f>
        <v>50000</v>
      </c>
      <c r="H124" s="54">
        <f t="shared" si="14"/>
        <v>108.69565217391303</v>
      </c>
      <c r="I124" s="54">
        <f t="shared" si="15"/>
        <v>108.69565217391303</v>
      </c>
    </row>
    <row r="125" spans="1:9" s="5" customFormat="1" ht="25.5" customHeight="1">
      <c r="A125" s="9"/>
      <c r="B125" s="9"/>
      <c r="C125" s="51"/>
      <c r="D125" s="220"/>
      <c r="E125" s="220"/>
      <c r="F125" s="220"/>
      <c r="G125" s="220"/>
      <c r="H125" s="54"/>
      <c r="I125" s="54"/>
    </row>
    <row r="126" spans="1:9" ht="25.5" customHeight="1">
      <c r="A126" s="9">
        <v>103</v>
      </c>
      <c r="B126" s="138">
        <v>415000</v>
      </c>
      <c r="C126" s="15" t="s">
        <v>727</v>
      </c>
      <c r="D126" s="224">
        <f>D127+D159</f>
        <v>173200</v>
      </c>
      <c r="E126" s="224">
        <f>E127+E159</f>
        <v>92922</v>
      </c>
      <c r="F126" s="224">
        <f>F127+F159</f>
        <v>176640</v>
      </c>
      <c r="G126" s="224">
        <f>G127+G159</f>
        <v>192000</v>
      </c>
      <c r="H126" s="66">
        <f aca="true" t="shared" si="16" ref="H126:H158">G126/D126*100</f>
        <v>110.85450346420322</v>
      </c>
      <c r="I126" s="66">
        <f aca="true" t="shared" si="17" ref="I126:I158">G126/F126*100</f>
        <v>108.69565217391303</v>
      </c>
    </row>
    <row r="127" spans="1:9" ht="25.5" customHeight="1">
      <c r="A127" s="9">
        <v>104</v>
      </c>
      <c r="B127" s="138">
        <v>415210</v>
      </c>
      <c r="C127" s="18" t="s">
        <v>726</v>
      </c>
      <c r="D127" s="224">
        <f>SUM(D128:D158)</f>
        <v>115700</v>
      </c>
      <c r="E127" s="224">
        <f>SUM(E128:E158)</f>
        <v>86322</v>
      </c>
      <c r="F127" s="224">
        <f>SUM(F128:F158)</f>
        <v>116200</v>
      </c>
      <c r="G127" s="224">
        <f>SUM(G128:G158)</f>
        <v>142000</v>
      </c>
      <c r="H127" s="66">
        <f t="shared" si="16"/>
        <v>122.73120138288678</v>
      </c>
      <c r="I127" s="66">
        <f t="shared" si="17"/>
        <v>122.20309810671257</v>
      </c>
    </row>
    <row r="128" spans="1:9" ht="25.5" customHeight="1">
      <c r="A128" s="9">
        <v>105</v>
      </c>
      <c r="B128" s="9">
        <v>415211</v>
      </c>
      <c r="C128" s="19" t="s">
        <v>117</v>
      </c>
      <c r="D128" s="219">
        <f>'Скупштина општине'!D34</f>
        <v>8000</v>
      </c>
      <c r="E128" s="219">
        <f>'Скупштина општине'!E34</f>
        <v>7000</v>
      </c>
      <c r="F128" s="219">
        <f>'Скупштина општине'!F34</f>
        <v>8000</v>
      </c>
      <c r="G128" s="219">
        <f>'Скупштина општине'!G34</f>
        <v>8000</v>
      </c>
      <c r="H128" s="54">
        <f t="shared" si="16"/>
        <v>100</v>
      </c>
      <c r="I128" s="54">
        <f t="shared" si="17"/>
        <v>100</v>
      </c>
    </row>
    <row r="129" spans="1:9" ht="25.5" customHeight="1">
      <c r="A129" s="9">
        <v>106</v>
      </c>
      <c r="B129" s="9">
        <v>415212</v>
      </c>
      <c r="C129" s="19" t="s">
        <v>429</v>
      </c>
      <c r="D129" s="219">
        <f>'Одјељење за општу управу'!D48</f>
        <v>10000</v>
      </c>
      <c r="E129" s="219">
        <f>'Одјељење за општу управу'!E48</f>
        <v>7497</v>
      </c>
      <c r="F129" s="219">
        <f>'Одјељење за општу управу'!F48</f>
        <v>10000</v>
      </c>
      <c r="G129" s="219">
        <f>'Одјељење за општу управу'!G48</f>
        <v>10000</v>
      </c>
      <c r="H129" s="54">
        <f t="shared" si="16"/>
        <v>100</v>
      </c>
      <c r="I129" s="54">
        <f t="shared" si="17"/>
        <v>100</v>
      </c>
    </row>
    <row r="130" spans="1:9" s="5" customFormat="1" ht="25.5" customHeight="1">
      <c r="A130" s="9">
        <v>107</v>
      </c>
      <c r="B130" s="9">
        <v>415212</v>
      </c>
      <c r="C130" s="19" t="s">
        <v>647</v>
      </c>
      <c r="D130" s="219">
        <f>'Одјељење за општу управу'!D49</f>
        <v>0</v>
      </c>
      <c r="E130" s="219">
        <f>'Одјељење за општу управу'!E49</f>
        <v>500</v>
      </c>
      <c r="F130" s="219">
        <f>'Одјељење за општу управу'!F49</f>
        <v>500</v>
      </c>
      <c r="G130" s="219">
        <f>'Одјељење за општу управу'!G49</f>
        <v>0</v>
      </c>
      <c r="H130" s="54" t="e">
        <f t="shared" si="16"/>
        <v>#DIV/0!</v>
      </c>
      <c r="I130" s="54">
        <f t="shared" si="17"/>
        <v>0</v>
      </c>
    </row>
    <row r="131" spans="1:9" s="5" customFormat="1" ht="25.5" customHeight="1">
      <c r="A131" s="9">
        <v>108</v>
      </c>
      <c r="B131" s="9">
        <v>415212</v>
      </c>
      <c r="C131" s="19" t="s">
        <v>648</v>
      </c>
      <c r="D131" s="219">
        <f>'Одјељење за општу управу'!D50</f>
        <v>0</v>
      </c>
      <c r="E131" s="219">
        <f>'Одјељење за општу управу'!E50</f>
        <v>500</v>
      </c>
      <c r="F131" s="219">
        <f>'Одјељење за општу управу'!F50</f>
        <v>500</v>
      </c>
      <c r="G131" s="219">
        <f>'Одјељење за општу управу'!G50</f>
        <v>0</v>
      </c>
      <c r="H131" s="54" t="e">
        <f>G131/D131*100</f>
        <v>#DIV/0!</v>
      </c>
      <c r="I131" s="54">
        <f>G131/F131*100</f>
        <v>0</v>
      </c>
    </row>
    <row r="132" spans="1:9" ht="25.5" customHeight="1">
      <c r="A132" s="9">
        <v>109</v>
      </c>
      <c r="B132" s="9">
        <v>415213</v>
      </c>
      <c r="C132" s="19" t="s">
        <v>430</v>
      </c>
      <c r="D132" s="219">
        <f>'Одјељење за општу управу'!D51</f>
        <v>2500</v>
      </c>
      <c r="E132" s="219">
        <f>'Одјељење за општу управу'!E51</f>
        <v>2240</v>
      </c>
      <c r="F132" s="219">
        <f>'Одјељење за општу управу'!F51</f>
        <v>2500</v>
      </c>
      <c r="G132" s="219">
        <f>'Одјељење за општу управу'!G51</f>
        <v>2500</v>
      </c>
      <c r="H132" s="54">
        <f t="shared" si="16"/>
        <v>100</v>
      </c>
      <c r="I132" s="54">
        <f t="shared" si="17"/>
        <v>100</v>
      </c>
    </row>
    <row r="133" spans="1:9" s="5" customFormat="1" ht="25.5" customHeight="1">
      <c r="A133" s="9">
        <v>110</v>
      </c>
      <c r="B133" s="9">
        <v>415213</v>
      </c>
      <c r="C133" s="51" t="s">
        <v>126</v>
      </c>
      <c r="D133" s="213">
        <f>'Одјељење за општу управу'!D52</f>
        <v>4000</v>
      </c>
      <c r="E133" s="213">
        <f>'Одјељење за општу управу'!E52</f>
        <v>2997</v>
      </c>
      <c r="F133" s="213">
        <f>'Одјељење за општу управу'!F52</f>
        <v>4000</v>
      </c>
      <c r="G133" s="213">
        <f>'Одјељење за општу управу'!G52</f>
        <v>3500</v>
      </c>
      <c r="H133" s="54">
        <f t="shared" si="16"/>
        <v>87.5</v>
      </c>
      <c r="I133" s="54">
        <f t="shared" si="17"/>
        <v>87.5</v>
      </c>
    </row>
    <row r="134" spans="1:9" s="5" customFormat="1" ht="25.5" customHeight="1">
      <c r="A134" s="9">
        <v>111</v>
      </c>
      <c r="B134" s="9">
        <v>415213</v>
      </c>
      <c r="C134" s="51" t="s">
        <v>652</v>
      </c>
      <c r="D134" s="219">
        <f>'Одјељење за општу управу'!D53</f>
        <v>0</v>
      </c>
      <c r="E134" s="219">
        <f>'Одјељење за општу управу'!E53</f>
        <v>0</v>
      </c>
      <c r="F134" s="219">
        <f>'Одјељење за општу управу'!F53</f>
        <v>0</v>
      </c>
      <c r="G134" s="219">
        <f>'Одјељење за општу управу'!G53</f>
        <v>3500</v>
      </c>
      <c r="H134" s="54" t="e">
        <f t="shared" si="16"/>
        <v>#DIV/0!</v>
      </c>
      <c r="I134" s="54" t="e">
        <f t="shared" si="17"/>
        <v>#DIV/0!</v>
      </c>
    </row>
    <row r="135" spans="1:9" ht="25.5" customHeight="1">
      <c r="A135" s="9">
        <v>112</v>
      </c>
      <c r="B135" s="9">
        <v>415213</v>
      </c>
      <c r="C135" s="19" t="s">
        <v>432</v>
      </c>
      <c r="D135" s="219">
        <f>'Одјељење за општу управу'!D54</f>
        <v>4000</v>
      </c>
      <c r="E135" s="219">
        <f>'Одјељење за општу управу'!E54</f>
        <v>2997</v>
      </c>
      <c r="F135" s="219">
        <f>'Одјељење за општу управу'!F54</f>
        <v>4000</v>
      </c>
      <c r="G135" s="219">
        <f>'Одјељење за општу управу'!G54</f>
        <v>2000</v>
      </c>
      <c r="H135" s="54">
        <f t="shared" si="16"/>
        <v>50</v>
      </c>
      <c r="I135" s="54">
        <f t="shared" si="17"/>
        <v>50</v>
      </c>
    </row>
    <row r="136" spans="1:9" s="5" customFormat="1" ht="25.5" customHeight="1">
      <c r="A136" s="9">
        <v>113</v>
      </c>
      <c r="B136" s="9">
        <v>415213</v>
      </c>
      <c r="C136" s="19" t="s">
        <v>593</v>
      </c>
      <c r="D136" s="219">
        <f>'Одјељење за општу управу'!D55</f>
        <v>1000</v>
      </c>
      <c r="E136" s="219">
        <f>'Одјељење за општу управу'!E55</f>
        <v>1247</v>
      </c>
      <c r="F136" s="219">
        <f>'Одјељење за општу управу'!F55</f>
        <v>1000</v>
      </c>
      <c r="G136" s="219">
        <f>'Одјељење за општу управу'!G55</f>
        <v>500</v>
      </c>
      <c r="H136" s="54">
        <f t="shared" si="16"/>
        <v>50</v>
      </c>
      <c r="I136" s="54">
        <f t="shared" si="17"/>
        <v>50</v>
      </c>
    </row>
    <row r="137" spans="1:9" ht="25.5" customHeight="1">
      <c r="A137" s="9">
        <v>114</v>
      </c>
      <c r="B137" s="9">
        <v>415213</v>
      </c>
      <c r="C137" s="19" t="s">
        <v>434</v>
      </c>
      <c r="D137" s="219">
        <f>'Одјељење за општу управу'!D56</f>
        <v>4000</v>
      </c>
      <c r="E137" s="219">
        <f>'Одјељење за општу управу'!E56</f>
        <v>1950</v>
      </c>
      <c r="F137" s="219">
        <f>'Одјељење за општу управу'!F56</f>
        <v>4000</v>
      </c>
      <c r="G137" s="219">
        <f>'Одјељење за општу управу'!G56</f>
        <v>3000</v>
      </c>
      <c r="H137" s="54">
        <f t="shared" si="16"/>
        <v>75</v>
      </c>
      <c r="I137" s="54">
        <f t="shared" si="17"/>
        <v>75</v>
      </c>
    </row>
    <row r="138" spans="1:9" s="5" customFormat="1" ht="25.5" customHeight="1">
      <c r="A138" s="9">
        <v>115</v>
      </c>
      <c r="B138" s="9">
        <v>415214</v>
      </c>
      <c r="C138" s="51" t="s">
        <v>136</v>
      </c>
      <c r="D138" s="213">
        <f>'Одјељење за општу управу'!D57</f>
        <v>7500</v>
      </c>
      <c r="E138" s="213">
        <f>'Одјељење за општу управу'!E57</f>
        <v>1250</v>
      </c>
      <c r="F138" s="213">
        <f>'Одјељење за општу управу'!F57</f>
        <v>7500</v>
      </c>
      <c r="G138" s="213">
        <f>'Одјељење за општу управу'!G57</f>
        <v>9000</v>
      </c>
      <c r="H138" s="54">
        <f t="shared" si="16"/>
        <v>120</v>
      </c>
      <c r="I138" s="54">
        <f t="shared" si="17"/>
        <v>120</v>
      </c>
    </row>
    <row r="139" spans="1:9" s="5" customFormat="1" ht="25.5" customHeight="1">
      <c r="A139" s="9">
        <v>116</v>
      </c>
      <c r="B139" s="9">
        <v>415215</v>
      </c>
      <c r="C139" s="51" t="s">
        <v>128</v>
      </c>
      <c r="D139" s="213">
        <f>'Одјељење за општу управу'!D58</f>
        <v>4000</v>
      </c>
      <c r="E139" s="213">
        <f>'Одјељење за општу управу'!E58</f>
        <v>2997</v>
      </c>
      <c r="F139" s="213">
        <f>'Одјељење за општу управу'!F58</f>
        <v>4000</v>
      </c>
      <c r="G139" s="213">
        <f>'Одјељење за општу управу'!G58</f>
        <v>3500</v>
      </c>
      <c r="H139" s="54">
        <f t="shared" si="16"/>
        <v>87.5</v>
      </c>
      <c r="I139" s="54">
        <f t="shared" si="17"/>
        <v>87.5</v>
      </c>
    </row>
    <row r="140" spans="1:9" s="5" customFormat="1" ht="25.5" customHeight="1">
      <c r="A140" s="9">
        <v>117</v>
      </c>
      <c r="B140" s="9">
        <v>415215</v>
      </c>
      <c r="C140" s="51" t="s">
        <v>129</v>
      </c>
      <c r="D140" s="213">
        <f>'Одјељење за општу управу'!D59</f>
        <v>1000</v>
      </c>
      <c r="E140" s="213">
        <f>'Одјељење за општу управу'!E59</f>
        <v>747</v>
      </c>
      <c r="F140" s="213">
        <f>'Одјељење за општу управу'!F59</f>
        <v>1000</v>
      </c>
      <c r="G140" s="213">
        <f>'Одјељење за општу управу'!G59</f>
        <v>500</v>
      </c>
      <c r="H140" s="54">
        <f t="shared" si="16"/>
        <v>50</v>
      </c>
      <c r="I140" s="54">
        <f t="shared" si="17"/>
        <v>50</v>
      </c>
    </row>
    <row r="141" spans="1:9" s="5" customFormat="1" ht="25.5" customHeight="1">
      <c r="A141" s="9">
        <v>118</v>
      </c>
      <c r="B141" s="9">
        <v>415215</v>
      </c>
      <c r="C141" s="51" t="s">
        <v>130</v>
      </c>
      <c r="D141" s="213">
        <f>'Одјељење за општу управу'!D60</f>
        <v>4000</v>
      </c>
      <c r="E141" s="213">
        <f>'Одјељење за општу управу'!E60</f>
        <v>3330</v>
      </c>
      <c r="F141" s="213">
        <f>'Одјељење за општу управу'!F60</f>
        <v>4000</v>
      </c>
      <c r="G141" s="213">
        <f>'Одјељење за општу управу'!G60</f>
        <v>3500</v>
      </c>
      <c r="H141" s="54">
        <f t="shared" si="16"/>
        <v>87.5</v>
      </c>
      <c r="I141" s="54">
        <f t="shared" si="17"/>
        <v>87.5</v>
      </c>
    </row>
    <row r="142" spans="1:9" s="5" customFormat="1" ht="25.5" customHeight="1">
      <c r="A142" s="9">
        <v>119</v>
      </c>
      <c r="B142" s="9">
        <v>415215</v>
      </c>
      <c r="C142" s="51" t="s">
        <v>131</v>
      </c>
      <c r="D142" s="213">
        <f>'Одјељење за општу управу'!D61</f>
        <v>2000</v>
      </c>
      <c r="E142" s="213">
        <f>'Одјељење за општу управу'!E61</f>
        <v>1826</v>
      </c>
      <c r="F142" s="213">
        <f>'Одјељење за општу управу'!F61</f>
        <v>2000</v>
      </c>
      <c r="G142" s="213">
        <f>'Одјељење за општу управу'!G61</f>
        <v>1500</v>
      </c>
      <c r="H142" s="54">
        <f t="shared" si="16"/>
        <v>75</v>
      </c>
      <c r="I142" s="54">
        <f t="shared" si="17"/>
        <v>75</v>
      </c>
    </row>
    <row r="143" spans="1:9" s="5" customFormat="1" ht="25.5" customHeight="1">
      <c r="A143" s="9">
        <v>120</v>
      </c>
      <c r="B143" s="9">
        <v>415215</v>
      </c>
      <c r="C143" s="51" t="s">
        <v>613</v>
      </c>
      <c r="D143" s="219">
        <f>'Одјељење за општу управу'!D62</f>
        <v>2000</v>
      </c>
      <c r="E143" s="219">
        <f>'Одјељење за општу управу'!E62</f>
        <v>1494</v>
      </c>
      <c r="F143" s="219">
        <f>'Одјељење за општу управу'!F62</f>
        <v>2000</v>
      </c>
      <c r="G143" s="219">
        <f>'Одјељење за општу управу'!G62</f>
        <v>1500</v>
      </c>
      <c r="H143" s="54">
        <f t="shared" si="16"/>
        <v>75</v>
      </c>
      <c r="I143" s="54">
        <f t="shared" si="17"/>
        <v>75</v>
      </c>
    </row>
    <row r="144" spans="1:9" ht="25.5" customHeight="1">
      <c r="A144" s="9">
        <v>121</v>
      </c>
      <c r="B144" s="9">
        <v>415215</v>
      </c>
      <c r="C144" s="19" t="s">
        <v>435</v>
      </c>
      <c r="D144" s="219">
        <f>'Одјељење за општу управу'!D63</f>
        <v>8700</v>
      </c>
      <c r="E144" s="219">
        <f>'Одјељење за општу управу'!E63</f>
        <v>7025</v>
      </c>
      <c r="F144" s="219">
        <f>'Одјељење за општу управу'!F63</f>
        <v>8700</v>
      </c>
      <c r="G144" s="219">
        <f>'Одјељење за општу управу'!G63</f>
        <v>5000</v>
      </c>
      <c r="H144" s="54">
        <f t="shared" si="16"/>
        <v>57.47126436781609</v>
      </c>
      <c r="I144" s="54">
        <f t="shared" si="17"/>
        <v>57.47126436781609</v>
      </c>
    </row>
    <row r="145" spans="1:9" ht="25.5" customHeight="1">
      <c r="A145" s="9">
        <v>122</v>
      </c>
      <c r="B145" s="9">
        <v>415215</v>
      </c>
      <c r="C145" s="51" t="s">
        <v>127</v>
      </c>
      <c r="D145" s="219">
        <f>'Одјељење за општу управу'!D64</f>
        <v>10000</v>
      </c>
      <c r="E145" s="219">
        <f>'Одјељење за општу управу'!E64</f>
        <v>7497</v>
      </c>
      <c r="F145" s="219">
        <f>'Одјељење за општу управу'!F64</f>
        <v>10000</v>
      </c>
      <c r="G145" s="219">
        <f>'Одјељење за општу управу'!G64</f>
        <v>5000</v>
      </c>
      <c r="H145" s="54">
        <f t="shared" si="16"/>
        <v>50</v>
      </c>
      <c r="I145" s="54">
        <f t="shared" si="17"/>
        <v>50</v>
      </c>
    </row>
    <row r="146" spans="1:9" s="5" customFormat="1" ht="25.5" customHeight="1">
      <c r="A146" s="9">
        <v>123</v>
      </c>
      <c r="B146" s="9">
        <v>415216</v>
      </c>
      <c r="C146" s="51" t="s">
        <v>132</v>
      </c>
      <c r="D146" s="213">
        <f>'Одјељење за општу управу'!D65</f>
        <v>1000</v>
      </c>
      <c r="E146" s="213">
        <f>'Одјељење за општу управу'!E65</f>
        <v>996</v>
      </c>
      <c r="F146" s="213">
        <f>'Одјељење за општу управу'!F65</f>
        <v>1000</v>
      </c>
      <c r="G146" s="213">
        <f>'Одјељење за општу управу'!G65</f>
        <v>1000</v>
      </c>
      <c r="H146" s="54">
        <f t="shared" si="16"/>
        <v>100</v>
      </c>
      <c r="I146" s="54">
        <f t="shared" si="17"/>
        <v>100</v>
      </c>
    </row>
    <row r="147" spans="1:9" s="5" customFormat="1" ht="25.5" customHeight="1">
      <c r="A147" s="9">
        <v>124</v>
      </c>
      <c r="B147" s="9">
        <v>415216</v>
      </c>
      <c r="C147" s="19" t="s">
        <v>123</v>
      </c>
      <c r="D147" s="213">
        <f>'Одјељење за општу управу'!D66</f>
        <v>3000</v>
      </c>
      <c r="E147" s="213">
        <f>'Одјељење за општу управу'!E66</f>
        <v>2250</v>
      </c>
      <c r="F147" s="213">
        <f>'Одјељење за општу управу'!F66</f>
        <v>3000</v>
      </c>
      <c r="G147" s="213">
        <f>'Одјељење за општу управу'!G66</f>
        <v>2500</v>
      </c>
      <c r="H147" s="54">
        <f t="shared" si="16"/>
        <v>83.33333333333334</v>
      </c>
      <c r="I147" s="54">
        <f t="shared" si="17"/>
        <v>83.33333333333334</v>
      </c>
    </row>
    <row r="148" spans="1:9" s="5" customFormat="1" ht="25.5" customHeight="1">
      <c r="A148" s="9">
        <v>125</v>
      </c>
      <c r="B148" s="9">
        <v>415216</v>
      </c>
      <c r="C148" s="19" t="s">
        <v>122</v>
      </c>
      <c r="D148" s="213">
        <f>'Одјељење за општу управу'!D67</f>
        <v>1000</v>
      </c>
      <c r="E148" s="213">
        <f>'Одјељење за општу управу'!E67</f>
        <v>747</v>
      </c>
      <c r="F148" s="213">
        <f>'Одјељење за општу управу'!F67</f>
        <v>1000</v>
      </c>
      <c r="G148" s="213">
        <f>'Одјељење за општу управу'!G67</f>
        <v>1000</v>
      </c>
      <c r="H148" s="54">
        <f t="shared" si="16"/>
        <v>100</v>
      </c>
      <c r="I148" s="54">
        <f t="shared" si="17"/>
        <v>100</v>
      </c>
    </row>
    <row r="149" spans="1:9" ht="24" customHeight="1">
      <c r="A149" s="9">
        <v>126</v>
      </c>
      <c r="B149" s="9">
        <v>415216</v>
      </c>
      <c r="C149" s="19" t="s">
        <v>438</v>
      </c>
      <c r="D149" s="213">
        <f>'Одјељење за општу управу'!D68</f>
        <v>15000</v>
      </c>
      <c r="E149" s="213">
        <f>'Одјељење за општу управу'!E68</f>
        <v>15000</v>
      </c>
      <c r="F149" s="213">
        <f>'Одјељење за општу управу'!F68</f>
        <v>15000</v>
      </c>
      <c r="G149" s="213">
        <f>'Одјељење за општу управу'!G68</f>
        <v>15000</v>
      </c>
      <c r="H149" s="54">
        <f t="shared" si="16"/>
        <v>100</v>
      </c>
      <c r="I149" s="54">
        <f t="shared" si="17"/>
        <v>100</v>
      </c>
    </row>
    <row r="150" spans="1:9" ht="24" customHeight="1">
      <c r="A150" s="9">
        <v>127</v>
      </c>
      <c r="B150" s="9">
        <v>415217</v>
      </c>
      <c r="C150" s="19" t="s">
        <v>431</v>
      </c>
      <c r="D150" s="219">
        <f>'Одјељење за општу управу'!D69</f>
        <v>7000</v>
      </c>
      <c r="E150" s="219">
        <f>'Одјељење за општу управу'!E69</f>
        <v>5247</v>
      </c>
      <c r="F150" s="219">
        <f>'Одјељење за општу управу'!F69</f>
        <v>7000</v>
      </c>
      <c r="G150" s="219">
        <f>'Одјељење за општу управу'!G69</f>
        <v>6500</v>
      </c>
      <c r="H150" s="54">
        <f t="shared" si="16"/>
        <v>92.85714285714286</v>
      </c>
      <c r="I150" s="54">
        <f t="shared" si="17"/>
        <v>92.85714285714286</v>
      </c>
    </row>
    <row r="151" spans="1:9" s="5" customFormat="1" ht="24" customHeight="1">
      <c r="A151" s="9">
        <v>128</v>
      </c>
      <c r="B151" s="9">
        <v>415217</v>
      </c>
      <c r="C151" s="19" t="s">
        <v>591</v>
      </c>
      <c r="D151" s="212">
        <f>'Одјељење за општу управу'!D70</f>
        <v>500</v>
      </c>
      <c r="E151" s="212">
        <f>'Одјељење за општу управу'!E70</f>
        <v>0</v>
      </c>
      <c r="F151" s="212">
        <f>'Одјељење за општу управу'!F70</f>
        <v>0</v>
      </c>
      <c r="G151" s="212">
        <f>'Одјељење за општу управу'!G70</f>
        <v>0</v>
      </c>
      <c r="H151" s="54">
        <f t="shared" si="16"/>
        <v>0</v>
      </c>
      <c r="I151" s="54" t="e">
        <f t="shared" si="17"/>
        <v>#DIV/0!</v>
      </c>
    </row>
    <row r="152" spans="1:9" ht="24" customHeight="1">
      <c r="A152" s="9">
        <v>129</v>
      </c>
      <c r="B152" s="9">
        <v>415217</v>
      </c>
      <c r="C152" s="19" t="s">
        <v>436</v>
      </c>
      <c r="D152" s="213">
        <f>'Одјељење за општу управу'!D71</f>
        <v>2500</v>
      </c>
      <c r="E152" s="213">
        <f>'Одјељење за општу управу'!E71</f>
        <v>2272</v>
      </c>
      <c r="F152" s="213">
        <f>'Одјељење за општу управу'!F71</f>
        <v>2500</v>
      </c>
      <c r="G152" s="213">
        <f>'Одјељење за општу управу'!G71</f>
        <v>2500</v>
      </c>
      <c r="H152" s="54">
        <f t="shared" si="16"/>
        <v>100</v>
      </c>
      <c r="I152" s="54">
        <f t="shared" si="17"/>
        <v>100</v>
      </c>
    </row>
    <row r="153" spans="1:9" ht="24" customHeight="1">
      <c r="A153" s="9">
        <v>130</v>
      </c>
      <c r="B153" s="9">
        <v>415217</v>
      </c>
      <c r="C153" s="19" t="s">
        <v>437</v>
      </c>
      <c r="D153" s="213">
        <f>'Одјељење за општу управу'!D72</f>
        <v>4000</v>
      </c>
      <c r="E153" s="213">
        <f>'Одјељење за општу управу'!E72</f>
        <v>5469</v>
      </c>
      <c r="F153" s="213">
        <f>'Одјељење за општу управу'!F72</f>
        <v>4000</v>
      </c>
      <c r="G153" s="213">
        <f>'Одјељење за општу управу'!G72</f>
        <v>3000</v>
      </c>
      <c r="H153" s="54">
        <f t="shared" si="16"/>
        <v>75</v>
      </c>
      <c r="I153" s="54">
        <f t="shared" si="17"/>
        <v>75</v>
      </c>
    </row>
    <row r="154" spans="1:9" s="5" customFormat="1" ht="24" customHeight="1">
      <c r="A154" s="9">
        <v>131</v>
      </c>
      <c r="B154" s="9">
        <v>415218</v>
      </c>
      <c r="C154" s="51" t="s">
        <v>137</v>
      </c>
      <c r="D154" s="213">
        <f>'Одјељење за општу управу'!D73</f>
        <v>1000</v>
      </c>
      <c r="E154" s="213">
        <f>'Одјељење за општу управу'!E73</f>
        <v>747</v>
      </c>
      <c r="F154" s="213">
        <f>'Одјељење за општу управу'!F73</f>
        <v>1000</v>
      </c>
      <c r="G154" s="213">
        <f>'Одјељење за општу управу'!G73</f>
        <v>500</v>
      </c>
      <c r="H154" s="54">
        <f t="shared" si="16"/>
        <v>50</v>
      </c>
      <c r="I154" s="54">
        <f t="shared" si="17"/>
        <v>50</v>
      </c>
    </row>
    <row r="155" spans="1:9" s="5" customFormat="1" ht="24" customHeight="1">
      <c r="A155" s="9">
        <v>132</v>
      </c>
      <c r="B155" s="149">
        <v>415218</v>
      </c>
      <c r="C155" s="150" t="s">
        <v>592</v>
      </c>
      <c r="D155" s="231">
        <f>'Одјељење за општу управу'!D74</f>
        <v>500</v>
      </c>
      <c r="E155" s="231">
        <f>'Одјељење за општу управу'!E74</f>
        <v>500</v>
      </c>
      <c r="F155" s="231">
        <f>'Одјељење за општу управу'!F74</f>
        <v>500</v>
      </c>
      <c r="G155" s="231">
        <f>'Одјељење за општу управу'!G74</f>
        <v>500</v>
      </c>
      <c r="H155" s="151">
        <f t="shared" si="16"/>
        <v>100</v>
      </c>
      <c r="I155" s="151">
        <f t="shared" si="17"/>
        <v>100</v>
      </c>
    </row>
    <row r="156" spans="1:9" s="5" customFormat="1" ht="24" customHeight="1">
      <c r="A156" s="9">
        <v>133</v>
      </c>
      <c r="B156" s="9">
        <v>415219</v>
      </c>
      <c r="C156" s="19" t="s">
        <v>649</v>
      </c>
      <c r="D156" s="213">
        <f>'Одјељење за општу управу'!D75</f>
        <v>0</v>
      </c>
      <c r="E156" s="213">
        <f>'Одјељење за општу управу'!E75</f>
        <v>0</v>
      </c>
      <c r="F156" s="213">
        <f>'Одјељење за општу управу'!F75</f>
        <v>0</v>
      </c>
      <c r="G156" s="213">
        <f>'Одјељење за општу управу'!G75</f>
        <v>15000</v>
      </c>
      <c r="H156" s="54" t="e">
        <f t="shared" si="16"/>
        <v>#DIV/0!</v>
      </c>
      <c r="I156" s="54" t="e">
        <f t="shared" si="17"/>
        <v>#DIV/0!</v>
      </c>
    </row>
    <row r="157" spans="1:9" s="5" customFormat="1" ht="24" customHeight="1">
      <c r="A157" s="37">
        <v>59</v>
      </c>
      <c r="B157" s="9">
        <v>415219</v>
      </c>
      <c r="C157" s="19" t="s">
        <v>738</v>
      </c>
      <c r="D157" s="213">
        <f>'Одјељење за општу управу'!D76</f>
        <v>0</v>
      </c>
      <c r="E157" s="213">
        <f>'Одјељење за општу управу'!E76</f>
        <v>0</v>
      </c>
      <c r="F157" s="213">
        <f>'Одјељење за општу управу'!F76</f>
        <v>0</v>
      </c>
      <c r="G157" s="213">
        <f>'Одјељење за општу управу'!G76</f>
        <v>30000</v>
      </c>
      <c r="H157" s="54" t="e">
        <f>G157/D157*100</f>
        <v>#DIV/0!</v>
      </c>
      <c r="I157" s="54" t="e">
        <f>G157/F157*100</f>
        <v>#DIV/0!</v>
      </c>
    </row>
    <row r="158" spans="1:9" ht="24" customHeight="1">
      <c r="A158" s="9">
        <v>134</v>
      </c>
      <c r="B158" s="285">
        <v>415219</v>
      </c>
      <c r="C158" s="292" t="s">
        <v>433</v>
      </c>
      <c r="D158" s="293">
        <f>'Одјељење за општу управу'!D77</f>
        <v>7500</v>
      </c>
      <c r="E158" s="293">
        <f>'Одјељење за општу управу'!E77</f>
        <v>0</v>
      </c>
      <c r="F158" s="293">
        <f>'Одјељење за општу управу'!F77</f>
        <v>7500</v>
      </c>
      <c r="G158" s="293">
        <f>'Одјељење за општу управу'!G77</f>
        <v>2000</v>
      </c>
      <c r="H158" s="287">
        <f t="shared" si="16"/>
        <v>26.666666666666668</v>
      </c>
      <c r="I158" s="287">
        <f t="shared" si="17"/>
        <v>26.666666666666668</v>
      </c>
    </row>
    <row r="159" spans="1:9" ht="24" customHeight="1">
      <c r="A159" s="9">
        <v>135</v>
      </c>
      <c r="B159" s="294">
        <v>415220</v>
      </c>
      <c r="C159" s="295" t="s">
        <v>745</v>
      </c>
      <c r="D159" s="296">
        <f>SUM(D160:D165)</f>
        <v>57500</v>
      </c>
      <c r="E159" s="296">
        <f>SUM(E160:E165)</f>
        <v>6600</v>
      </c>
      <c r="F159" s="296">
        <f>SUM(F160:F165)</f>
        <v>60440</v>
      </c>
      <c r="G159" s="296">
        <f>SUM(G160:G165)</f>
        <v>50000</v>
      </c>
      <c r="H159" s="297">
        <f aca="true" t="shared" si="18" ref="H159:H165">G159/D159*100</f>
        <v>86.95652173913044</v>
      </c>
      <c r="I159" s="297">
        <f aca="true" t="shared" si="19" ref="I159:I165">G159/F159*100</f>
        <v>82.72667107875579</v>
      </c>
    </row>
    <row r="160" spans="1:9" ht="24" customHeight="1">
      <c r="A160" s="9">
        <v>136</v>
      </c>
      <c r="B160" s="285">
        <v>415234</v>
      </c>
      <c r="C160" s="292" t="s">
        <v>439</v>
      </c>
      <c r="D160" s="286">
        <f>'начелник општине'!D66</f>
        <v>12500</v>
      </c>
      <c r="E160" s="286">
        <f>'начелник општине'!E66</f>
        <v>0</v>
      </c>
      <c r="F160" s="286">
        <f>'начелник општине'!F66</f>
        <v>12500</v>
      </c>
      <c r="G160" s="286">
        <f>'начелник општине'!G66</f>
        <v>6000</v>
      </c>
      <c r="H160" s="287">
        <f t="shared" si="18"/>
        <v>48</v>
      </c>
      <c r="I160" s="287">
        <f t="shared" si="19"/>
        <v>48</v>
      </c>
    </row>
    <row r="161" spans="1:9" s="5" customFormat="1" ht="24" customHeight="1">
      <c r="A161" s="9">
        <v>137</v>
      </c>
      <c r="B161" s="140" t="s">
        <v>453</v>
      </c>
      <c r="C161" s="141" t="s">
        <v>596</v>
      </c>
      <c r="D161" s="298">
        <f>'начелник општине'!D67</f>
        <v>10000</v>
      </c>
      <c r="E161" s="298">
        <f>'начелник општине'!E67</f>
        <v>6600</v>
      </c>
      <c r="F161" s="298">
        <f>'начелник општине'!F67</f>
        <v>10000</v>
      </c>
      <c r="G161" s="298">
        <f>'начелник општине'!G67</f>
        <v>9000</v>
      </c>
      <c r="H161" s="195">
        <f>G161/D161*100</f>
        <v>90</v>
      </c>
      <c r="I161" s="195">
        <f>G161/F161*100</f>
        <v>90</v>
      </c>
    </row>
    <row r="162" spans="1:9" s="5" customFormat="1" ht="24.75" customHeight="1">
      <c r="A162" s="9">
        <v>138</v>
      </c>
      <c r="B162" s="9">
        <v>415237</v>
      </c>
      <c r="C162" s="51" t="s">
        <v>597</v>
      </c>
      <c r="D162" s="220">
        <f>'начелник општине'!D68</f>
        <v>5000</v>
      </c>
      <c r="E162" s="220">
        <f>'начелник општине'!E68</f>
        <v>0</v>
      </c>
      <c r="F162" s="220">
        <f>'начелник општине'!F68</f>
        <v>5000</v>
      </c>
      <c r="G162" s="220">
        <f>'начелник општине'!G68</f>
        <v>5000</v>
      </c>
      <c r="H162" s="54">
        <f>G162/D162*100</f>
        <v>100</v>
      </c>
      <c r="I162" s="54">
        <f>G162/F162*100</f>
        <v>100</v>
      </c>
    </row>
    <row r="163" spans="1:9" ht="24.75" customHeight="1">
      <c r="A163" s="9">
        <v>139</v>
      </c>
      <c r="B163" s="9">
        <v>415239</v>
      </c>
      <c r="C163" s="51" t="s">
        <v>512</v>
      </c>
      <c r="D163" s="213">
        <f>'начелник општине'!D69</f>
        <v>10000</v>
      </c>
      <c r="E163" s="213">
        <f>'начелник општине'!E69</f>
        <v>0</v>
      </c>
      <c r="F163" s="213">
        <f>'начелник општине'!F69</f>
        <v>10920</v>
      </c>
      <c r="G163" s="213">
        <f>'начелник општине'!G69</f>
        <v>10000</v>
      </c>
      <c r="H163" s="54">
        <f t="shared" si="18"/>
        <v>100</v>
      </c>
      <c r="I163" s="54">
        <f t="shared" si="19"/>
        <v>91.57509157509158</v>
      </c>
    </row>
    <row r="164" spans="1:9" ht="24.75" customHeight="1">
      <c r="A164" s="9">
        <v>140</v>
      </c>
      <c r="B164" s="9">
        <v>415239</v>
      </c>
      <c r="C164" s="51" t="s">
        <v>515</v>
      </c>
      <c r="D164" s="213">
        <f>'Одјељење за општу управу'!D80</f>
        <v>10000</v>
      </c>
      <c r="E164" s="213">
        <f>'Одјељење за општу управу'!E80</f>
        <v>0</v>
      </c>
      <c r="F164" s="213">
        <f>'Одјељење за општу управу'!F80</f>
        <v>11960</v>
      </c>
      <c r="G164" s="213">
        <f>'Одјељење за општу управу'!G80</f>
        <v>10000</v>
      </c>
      <c r="H164" s="54">
        <f t="shared" si="18"/>
        <v>100</v>
      </c>
      <c r="I164" s="54">
        <f t="shared" si="19"/>
        <v>83.61204013377926</v>
      </c>
    </row>
    <row r="165" spans="1:9" ht="24.75" customHeight="1">
      <c r="A165" s="9">
        <v>141</v>
      </c>
      <c r="B165" s="9">
        <v>415239</v>
      </c>
      <c r="C165" s="51" t="s">
        <v>516</v>
      </c>
      <c r="D165" s="213">
        <f>'Одјељење за општу управу'!D81</f>
        <v>10000</v>
      </c>
      <c r="E165" s="213">
        <f>'Одјељење за општу управу'!E81</f>
        <v>0</v>
      </c>
      <c r="F165" s="213">
        <f>'Одјељење за општу управу'!F81</f>
        <v>10060</v>
      </c>
      <c r="G165" s="213">
        <f>'Одјељење за општу управу'!G81</f>
        <v>10000</v>
      </c>
      <c r="H165" s="54">
        <f t="shared" si="18"/>
        <v>100</v>
      </c>
      <c r="I165" s="54">
        <f t="shared" si="19"/>
        <v>99.40357852882704</v>
      </c>
    </row>
    <row r="166" spans="1:9" s="5" customFormat="1" ht="24.75" customHeight="1">
      <c r="A166" s="9"/>
      <c r="B166" s="53"/>
      <c r="C166" s="51"/>
      <c r="D166" s="220"/>
      <c r="E166" s="219"/>
      <c r="F166" s="212"/>
      <c r="G166" s="212"/>
      <c r="H166" s="54"/>
      <c r="I166" s="54"/>
    </row>
    <row r="167" spans="1:9" ht="24.75" customHeight="1">
      <c r="A167" s="9">
        <v>142</v>
      </c>
      <c r="B167" s="138">
        <v>416000</v>
      </c>
      <c r="C167" s="18" t="s">
        <v>755</v>
      </c>
      <c r="D167" s="245">
        <f>D169+D178</f>
        <v>160000</v>
      </c>
      <c r="E167" s="245">
        <f>E169+E178</f>
        <v>90370</v>
      </c>
      <c r="F167" s="245">
        <f>F169+F178</f>
        <v>157800</v>
      </c>
      <c r="G167" s="245">
        <f>G169+G178</f>
        <v>177000</v>
      </c>
      <c r="H167" s="66">
        <f>G167/D167*100</f>
        <v>110.625</v>
      </c>
      <c r="I167" s="66">
        <f>G167/F167*100</f>
        <v>112.16730038022813</v>
      </c>
    </row>
    <row r="168" spans="1:9" ht="24.75" customHeight="1">
      <c r="A168" s="9"/>
      <c r="B168" s="138"/>
      <c r="C168" s="18"/>
      <c r="D168" s="245"/>
      <c r="E168" s="245"/>
      <c r="F168" s="245"/>
      <c r="G168" s="245"/>
      <c r="H168" s="66"/>
      <c r="I168" s="66"/>
    </row>
    <row r="169" spans="1:9" ht="24.75" customHeight="1">
      <c r="A169" s="9">
        <v>143</v>
      </c>
      <c r="B169" s="138">
        <v>416100</v>
      </c>
      <c r="C169" s="18" t="s">
        <v>754</v>
      </c>
      <c r="D169" s="224">
        <f>SUM(D170:D176)</f>
        <v>125000</v>
      </c>
      <c r="E169" s="224">
        <f>SUM(E170:E176)</f>
        <v>70318</v>
      </c>
      <c r="F169" s="224">
        <f>SUM(F170:F176)</f>
        <v>124800</v>
      </c>
      <c r="G169" s="224">
        <f>SUM(G170:G176)</f>
        <v>142000</v>
      </c>
      <c r="H169" s="66">
        <f aca="true" t="shared" si="20" ref="H169:H185">G169/D169*100</f>
        <v>113.6</v>
      </c>
      <c r="I169" s="66">
        <f aca="true" t="shared" si="21" ref="I169:I185">G169/F169*100</f>
        <v>113.78205128205127</v>
      </c>
    </row>
    <row r="170" spans="1:9" ht="24.75" customHeight="1">
      <c r="A170" s="9">
        <v>144</v>
      </c>
      <c r="B170" s="9">
        <v>416119</v>
      </c>
      <c r="C170" s="19" t="s">
        <v>440</v>
      </c>
      <c r="D170" s="219">
        <f>'Одјељење за општу управу'!D85</f>
        <v>12000</v>
      </c>
      <c r="E170" s="219">
        <f>'Одјељење за општу управу'!E85</f>
        <v>7242</v>
      </c>
      <c r="F170" s="219">
        <f>'Одјељење за општу управу'!F85</f>
        <v>12000</v>
      </c>
      <c r="G170" s="219">
        <f>'Одјељење за општу управу'!G85</f>
        <v>12000</v>
      </c>
      <c r="H170" s="54">
        <f t="shared" si="20"/>
        <v>100</v>
      </c>
      <c r="I170" s="54">
        <f t="shared" si="21"/>
        <v>100</v>
      </c>
    </row>
    <row r="171" spans="1:9" ht="24.75" customHeight="1">
      <c r="A171" s="9">
        <v>145</v>
      </c>
      <c r="B171" s="9">
        <v>416119</v>
      </c>
      <c r="C171" s="51" t="s">
        <v>378</v>
      </c>
      <c r="D171" s="213">
        <f>'Одјељење за општу управу'!D86</f>
        <v>4000</v>
      </c>
      <c r="E171" s="213">
        <f>'Одјељење за општу управу'!E86</f>
        <v>2556</v>
      </c>
      <c r="F171" s="213">
        <f>'Одјељење за општу управу'!F86</f>
        <v>4000</v>
      </c>
      <c r="G171" s="213">
        <f>'Одјељење за општу управу'!G86</f>
        <v>4000</v>
      </c>
      <c r="H171" s="54">
        <f t="shared" si="20"/>
        <v>100</v>
      </c>
      <c r="I171" s="54">
        <f t="shared" si="21"/>
        <v>100</v>
      </c>
    </row>
    <row r="172" spans="1:9" ht="24.75" customHeight="1">
      <c r="A172" s="9">
        <v>146</v>
      </c>
      <c r="B172" s="9">
        <v>416122</v>
      </c>
      <c r="C172" s="19" t="s">
        <v>146</v>
      </c>
      <c r="D172" s="219">
        <f>'Одјељење за општу управу'!D87</f>
        <v>10000</v>
      </c>
      <c r="E172" s="219">
        <f>'Одјељење за општу управу'!E87</f>
        <v>3970</v>
      </c>
      <c r="F172" s="219">
        <f>'Одјељење за општу управу'!F87</f>
        <v>10000</v>
      </c>
      <c r="G172" s="219">
        <f>'Одјељење за општу управу'!G87</f>
        <v>10000</v>
      </c>
      <c r="H172" s="54">
        <f t="shared" si="20"/>
        <v>100</v>
      </c>
      <c r="I172" s="54">
        <f t="shared" si="21"/>
        <v>100</v>
      </c>
    </row>
    <row r="173" spans="1:9" ht="24.75" customHeight="1">
      <c r="A173" s="9">
        <v>147</v>
      </c>
      <c r="B173" s="9">
        <v>416124</v>
      </c>
      <c r="C173" s="19" t="s">
        <v>441</v>
      </c>
      <c r="D173" s="219">
        <f>'Одјељење за општу управу'!D88</f>
        <v>76000</v>
      </c>
      <c r="E173" s="219">
        <f>'Одјељење за општу управу'!E88</f>
        <v>46583</v>
      </c>
      <c r="F173" s="219">
        <f>'Одјељење за општу управу'!F88</f>
        <v>65800</v>
      </c>
      <c r="G173" s="219">
        <f>'Одјељење за општу управу'!G88</f>
        <v>76000</v>
      </c>
      <c r="H173" s="54">
        <f t="shared" si="20"/>
        <v>100</v>
      </c>
      <c r="I173" s="54">
        <f t="shared" si="21"/>
        <v>115.50151975683892</v>
      </c>
    </row>
    <row r="174" spans="1:9" ht="26.25" customHeight="1">
      <c r="A174" s="9">
        <v>148</v>
      </c>
      <c r="B174" s="9">
        <v>416124</v>
      </c>
      <c r="C174" s="19" t="s">
        <v>442</v>
      </c>
      <c r="D174" s="219">
        <f>'Одјељење за општу управу'!D89</f>
        <v>3000</v>
      </c>
      <c r="E174" s="219">
        <f>'Одјељење за општу управу'!E89</f>
        <v>1700</v>
      </c>
      <c r="F174" s="219">
        <f>'Одјељење за општу управу'!F89</f>
        <v>3000</v>
      </c>
      <c r="G174" s="219">
        <f>'Одјељење за општу управу'!G89</f>
        <v>5000</v>
      </c>
      <c r="H174" s="54">
        <f t="shared" si="20"/>
        <v>166.66666666666669</v>
      </c>
      <c r="I174" s="54">
        <f t="shared" si="21"/>
        <v>166.66666666666669</v>
      </c>
    </row>
    <row r="175" spans="1:9" ht="26.25" customHeight="1">
      <c r="A175" s="9">
        <v>149</v>
      </c>
      <c r="B175" s="9">
        <v>416126</v>
      </c>
      <c r="C175" s="19" t="s">
        <v>443</v>
      </c>
      <c r="D175" s="219">
        <f>'Одјељење за општу управу'!D90</f>
        <v>20000</v>
      </c>
      <c r="E175" s="219">
        <f>'Одјељење за општу управу'!E90</f>
        <v>8267</v>
      </c>
      <c r="F175" s="219">
        <f>'Одјељење за општу управу'!F90</f>
        <v>25000</v>
      </c>
      <c r="G175" s="219">
        <f>'Одјељење за општу управу'!G90</f>
        <v>25000</v>
      </c>
      <c r="H175" s="54">
        <f t="shared" si="20"/>
        <v>125</v>
      </c>
      <c r="I175" s="54">
        <f t="shared" si="21"/>
        <v>100</v>
      </c>
    </row>
    <row r="176" spans="1:9" ht="25.5" customHeight="1">
      <c r="A176" s="9">
        <v>150</v>
      </c>
      <c r="B176" s="9">
        <v>416128</v>
      </c>
      <c r="C176" s="51" t="s">
        <v>623</v>
      </c>
      <c r="D176" s="219">
        <f>'Одјељење за општу управу'!D91</f>
        <v>0</v>
      </c>
      <c r="E176" s="219">
        <f>'Одјељење за општу управу'!E91</f>
        <v>0</v>
      </c>
      <c r="F176" s="219">
        <f>'Одјељење за општу управу'!F91</f>
        <v>5000</v>
      </c>
      <c r="G176" s="219">
        <f>'Одјељење за општу управу'!G91</f>
        <v>10000</v>
      </c>
      <c r="H176" s="54" t="e">
        <f>G176/D176*100</f>
        <v>#DIV/0!</v>
      </c>
      <c r="I176" s="54">
        <f>G176/F176*100</f>
        <v>200</v>
      </c>
    </row>
    <row r="177" spans="1:9" ht="24" customHeight="1">
      <c r="A177" s="9"/>
      <c r="B177" s="9"/>
      <c r="C177" s="51"/>
      <c r="D177" s="212"/>
      <c r="E177" s="212"/>
      <c r="F177" s="212"/>
      <c r="G177" s="212"/>
      <c r="H177" s="54"/>
      <c r="I177" s="151"/>
    </row>
    <row r="178" spans="1:9" ht="26.25" customHeight="1">
      <c r="A178" s="9">
        <v>151</v>
      </c>
      <c r="B178" s="68">
        <v>416300</v>
      </c>
      <c r="C178" s="69" t="s">
        <v>444</v>
      </c>
      <c r="D178" s="234">
        <f>D179</f>
        <v>35000</v>
      </c>
      <c r="E178" s="234">
        <f>E179</f>
        <v>20052</v>
      </c>
      <c r="F178" s="234">
        <f>F179</f>
        <v>33000</v>
      </c>
      <c r="G178" s="234">
        <f>G179</f>
        <v>35000</v>
      </c>
      <c r="H178" s="88">
        <f>G178/D178*100</f>
        <v>100</v>
      </c>
      <c r="I178" s="71">
        <f>G178/F178*100</f>
        <v>106.06060606060606</v>
      </c>
    </row>
    <row r="179" spans="1:9" ht="26.25" customHeight="1">
      <c r="A179" s="9">
        <v>152</v>
      </c>
      <c r="B179" s="9">
        <v>416323</v>
      </c>
      <c r="C179" s="19" t="s">
        <v>445</v>
      </c>
      <c r="D179" s="219">
        <f>'Одјељење за општу управу'!D94</f>
        <v>35000</v>
      </c>
      <c r="E179" s="219">
        <f>'Одјељење за општу управу'!E94</f>
        <v>20052</v>
      </c>
      <c r="F179" s="219">
        <f>'Одјељење за општу управу'!F94</f>
        <v>33000</v>
      </c>
      <c r="G179" s="219">
        <f>'Одјељење за општу управу'!G94</f>
        <v>35000</v>
      </c>
      <c r="H179" s="63">
        <f t="shared" si="20"/>
        <v>100</v>
      </c>
      <c r="I179" s="54">
        <f t="shared" si="21"/>
        <v>106.06060606060606</v>
      </c>
    </row>
    <row r="180" spans="1:9" ht="24" customHeight="1">
      <c r="A180" s="9"/>
      <c r="B180" s="9"/>
      <c r="C180" s="19"/>
      <c r="D180" s="219"/>
      <c r="E180" s="219"/>
      <c r="F180" s="219"/>
      <c r="G180" s="219"/>
      <c r="H180" s="63"/>
      <c r="I180" s="54"/>
    </row>
    <row r="181" spans="1:9" s="5" customFormat="1" ht="26.25" customHeight="1">
      <c r="A181" s="12">
        <v>153</v>
      </c>
      <c r="B181" s="132" t="s">
        <v>506</v>
      </c>
      <c r="C181" s="44" t="s">
        <v>507</v>
      </c>
      <c r="D181" s="211">
        <f>D182</f>
        <v>5000</v>
      </c>
      <c r="E181" s="211">
        <f>E182</f>
        <v>0</v>
      </c>
      <c r="F181" s="211">
        <f>F182</f>
        <v>20427</v>
      </c>
      <c r="G181" s="211">
        <f>G182</f>
        <v>5000</v>
      </c>
      <c r="H181" s="66">
        <f t="shared" si="20"/>
        <v>100</v>
      </c>
      <c r="I181" s="66">
        <f t="shared" si="21"/>
        <v>24.47740735301317</v>
      </c>
    </row>
    <row r="182" spans="1:9" s="5" customFormat="1" ht="26.25" customHeight="1">
      <c r="A182" s="9">
        <v>154</v>
      </c>
      <c r="B182" s="53" t="s">
        <v>509</v>
      </c>
      <c r="C182" s="51" t="s">
        <v>508</v>
      </c>
      <c r="D182" s="213">
        <f>'начелник општине'!D72</f>
        <v>5000</v>
      </c>
      <c r="E182" s="213">
        <f>'начелник општине'!E72</f>
        <v>0</v>
      </c>
      <c r="F182" s="213">
        <f>'начелник општине'!F72</f>
        <v>20427</v>
      </c>
      <c r="G182" s="213">
        <f>'начелник општине'!G72</f>
        <v>5000</v>
      </c>
      <c r="H182" s="54">
        <f t="shared" si="20"/>
        <v>100</v>
      </c>
      <c r="I182" s="54">
        <f t="shared" si="21"/>
        <v>24.47740735301317</v>
      </c>
    </row>
    <row r="183" spans="1:9" s="5" customFormat="1" ht="26.25" customHeight="1">
      <c r="A183" s="9"/>
      <c r="B183" s="53"/>
      <c r="C183" s="51"/>
      <c r="D183" s="213"/>
      <c r="E183" s="213"/>
      <c r="F183" s="213"/>
      <c r="G183" s="213"/>
      <c r="H183" s="54"/>
      <c r="I183" s="54"/>
    </row>
    <row r="184" spans="1:9" s="5" customFormat="1" ht="25.5" customHeight="1">
      <c r="A184" s="9">
        <v>155</v>
      </c>
      <c r="B184" s="132" t="s">
        <v>778</v>
      </c>
      <c r="C184" s="39" t="s">
        <v>779</v>
      </c>
      <c r="D184" s="211">
        <f>D185</f>
        <v>0</v>
      </c>
      <c r="E184" s="211">
        <f>E185</f>
        <v>0</v>
      </c>
      <c r="F184" s="211">
        <f>F185</f>
        <v>0</v>
      </c>
      <c r="G184" s="211">
        <f>G185</f>
        <v>1000</v>
      </c>
      <c r="H184" s="66" t="e">
        <f t="shared" si="20"/>
        <v>#DIV/0!</v>
      </c>
      <c r="I184" s="66" t="e">
        <f t="shared" si="21"/>
        <v>#DIV/0!</v>
      </c>
    </row>
    <row r="185" spans="1:9" s="5" customFormat="1" ht="25.5" customHeight="1">
      <c r="A185" s="9">
        <v>156</v>
      </c>
      <c r="B185" s="53" t="s">
        <v>778</v>
      </c>
      <c r="C185" s="73" t="s">
        <v>779</v>
      </c>
      <c r="D185" s="213">
        <f>'начелник општине'!D74</f>
        <v>0</v>
      </c>
      <c r="E185" s="213">
        <f>'начелник општине'!E74</f>
        <v>0</v>
      </c>
      <c r="F185" s="213">
        <f>'начелник општине'!F74</f>
        <v>0</v>
      </c>
      <c r="G185" s="213">
        <f>'начелник општине'!G74</f>
        <v>1000</v>
      </c>
      <c r="H185" s="54" t="e">
        <f t="shared" si="20"/>
        <v>#DIV/0!</v>
      </c>
      <c r="I185" s="54" t="e">
        <f t="shared" si="21"/>
        <v>#DIV/0!</v>
      </c>
    </row>
    <row r="186" spans="1:9" ht="26.25" customHeight="1">
      <c r="A186" s="9">
        <v>157</v>
      </c>
      <c r="B186" s="138"/>
      <c r="C186" s="35" t="s">
        <v>788</v>
      </c>
      <c r="D186" s="211">
        <f>D187+D213</f>
        <v>1011648</v>
      </c>
      <c r="E186" s="211">
        <f>E187+E213</f>
        <v>110561</v>
      </c>
      <c r="F186" s="211">
        <f>F187+F213</f>
        <v>1667101</v>
      </c>
      <c r="G186" s="211">
        <f>G187+G213</f>
        <v>893923</v>
      </c>
      <c r="H186" s="66">
        <f>G186/D186*100</f>
        <v>88.36304722591257</v>
      </c>
      <c r="I186" s="66">
        <f>G186/F186*100</f>
        <v>53.62140626152825</v>
      </c>
    </row>
    <row r="187" spans="1:9" ht="26.25" customHeight="1">
      <c r="A187" s="9">
        <v>158</v>
      </c>
      <c r="B187" s="138">
        <v>511000</v>
      </c>
      <c r="C187" s="18" t="s">
        <v>787</v>
      </c>
      <c r="D187" s="224">
        <f>D189+D202+D205+D210</f>
        <v>986648</v>
      </c>
      <c r="E187" s="224">
        <f>E189+E202+E205+E210</f>
        <v>101017</v>
      </c>
      <c r="F187" s="224">
        <f>F189+F202+F205+F210</f>
        <v>1657557</v>
      </c>
      <c r="G187" s="224">
        <f>G189+G202+G205+G210</f>
        <v>878923</v>
      </c>
      <c r="H187" s="66">
        <f>G187/D187*100</f>
        <v>89.08171911360485</v>
      </c>
      <c r="I187" s="66">
        <f>G187/F187*100</f>
        <v>53.02520516639851</v>
      </c>
    </row>
    <row r="188" spans="1:9" ht="24" customHeight="1">
      <c r="A188" s="9"/>
      <c r="B188" s="138"/>
      <c r="C188" s="23"/>
      <c r="D188" s="222"/>
      <c r="E188" s="222"/>
      <c r="F188" s="222"/>
      <c r="G188" s="222"/>
      <c r="H188" s="66"/>
      <c r="I188" s="66"/>
    </row>
    <row r="189" spans="1:9" ht="26.25" customHeight="1">
      <c r="A189" s="9">
        <v>159</v>
      </c>
      <c r="B189" s="138">
        <v>511100</v>
      </c>
      <c r="C189" s="35" t="s">
        <v>786</v>
      </c>
      <c r="D189" s="224">
        <f>SUM(D190:D200)</f>
        <v>956648</v>
      </c>
      <c r="E189" s="224">
        <f>SUM(E190:E200)</f>
        <v>78963</v>
      </c>
      <c r="F189" s="224">
        <f>SUM(F190:F200)</f>
        <v>1582557</v>
      </c>
      <c r="G189" s="224">
        <f>SUM(G190:G200)</f>
        <v>868923</v>
      </c>
      <c r="H189" s="66">
        <f aca="true" t="shared" si="22" ref="H189:H203">G189/D189*100</f>
        <v>90.82996044522123</v>
      </c>
      <c r="I189" s="66">
        <f aca="true" t="shared" si="23" ref="I189:I203">G189/F189*100</f>
        <v>54.90626877894446</v>
      </c>
    </row>
    <row r="190" spans="1:9" s="84" customFormat="1" ht="24" customHeight="1">
      <c r="A190" s="9">
        <v>160</v>
      </c>
      <c r="B190" s="204" t="s">
        <v>159</v>
      </c>
      <c r="C190" s="205" t="s">
        <v>615</v>
      </c>
      <c r="D190" s="223">
        <f>'начелник општине'!D79</f>
        <v>501648</v>
      </c>
      <c r="E190" s="223">
        <f>'начелник општине'!E79</f>
        <v>63323</v>
      </c>
      <c r="F190" s="223">
        <f>'начелник општине'!F79</f>
        <v>1075787</v>
      </c>
      <c r="G190" s="223">
        <f>'начелник општине'!G79</f>
        <v>262932</v>
      </c>
      <c r="H190" s="54">
        <f t="shared" si="22"/>
        <v>52.413644627308386</v>
      </c>
      <c r="I190" s="54">
        <f t="shared" si="23"/>
        <v>24.440897686995662</v>
      </c>
    </row>
    <row r="191" spans="1:9" s="303" customFormat="1" ht="25.5" customHeight="1">
      <c r="A191" s="9">
        <v>161</v>
      </c>
      <c r="B191" s="305" t="s">
        <v>616</v>
      </c>
      <c r="C191" s="306" t="s">
        <v>638</v>
      </c>
      <c r="D191" s="223">
        <f>'начелник општине'!D80</f>
        <v>450000</v>
      </c>
      <c r="E191" s="223">
        <f>'начелник општине'!E80</f>
        <v>0</v>
      </c>
      <c r="F191" s="223">
        <f>'начелник општине'!F80</f>
        <v>318404</v>
      </c>
      <c r="G191" s="223">
        <f>'начелник општине'!G80</f>
        <v>206994</v>
      </c>
      <c r="H191" s="302">
        <f t="shared" si="22"/>
        <v>45.998666666666665</v>
      </c>
      <c r="I191" s="302">
        <f t="shared" si="23"/>
        <v>65.00986168515472</v>
      </c>
    </row>
    <row r="192" spans="1:9" s="303" customFormat="1" ht="25.5" customHeight="1">
      <c r="A192" s="9">
        <v>162</v>
      </c>
      <c r="B192" s="305" t="s">
        <v>616</v>
      </c>
      <c r="C192" s="306" t="s">
        <v>639</v>
      </c>
      <c r="D192" s="223">
        <f>'начелник општине'!D81</f>
        <v>0</v>
      </c>
      <c r="E192" s="223">
        <f>'начелник општине'!E81</f>
        <v>0</v>
      </c>
      <c r="F192" s="223">
        <f>'начелник општине'!F81</f>
        <v>86935</v>
      </c>
      <c r="G192" s="223">
        <f>'начелник општине'!G81</f>
        <v>106935</v>
      </c>
      <c r="H192" s="302" t="e">
        <f t="shared" si="22"/>
        <v>#DIV/0!</v>
      </c>
      <c r="I192" s="302">
        <f t="shared" si="23"/>
        <v>123.00569390924254</v>
      </c>
    </row>
    <row r="193" spans="1:9" s="303" customFormat="1" ht="25.5" customHeight="1">
      <c r="A193" s="9">
        <v>163</v>
      </c>
      <c r="B193" s="305" t="s">
        <v>616</v>
      </c>
      <c r="C193" s="306" t="s">
        <v>640</v>
      </c>
      <c r="D193" s="223">
        <f>'начелник општине'!D82</f>
        <v>0</v>
      </c>
      <c r="E193" s="223">
        <f>'начелник општине'!E82</f>
        <v>0</v>
      </c>
      <c r="F193" s="223">
        <f>'начелник општине'!F82</f>
        <v>15562</v>
      </c>
      <c r="G193" s="223">
        <f>'начелник општине'!G82</f>
        <v>33562</v>
      </c>
      <c r="H193" s="302" t="e">
        <f t="shared" si="22"/>
        <v>#DIV/0!</v>
      </c>
      <c r="I193" s="302">
        <f t="shared" si="23"/>
        <v>215.6663667909009</v>
      </c>
    </row>
    <row r="194" spans="1:9" s="84" customFormat="1" ht="25.5" customHeight="1">
      <c r="A194" s="9">
        <v>164</v>
      </c>
      <c r="B194" s="83" t="s">
        <v>616</v>
      </c>
      <c r="C194" s="73" t="s">
        <v>641</v>
      </c>
      <c r="D194" s="223">
        <f>'начелник општине'!D83</f>
        <v>0</v>
      </c>
      <c r="E194" s="223">
        <f>'начелник општине'!E83</f>
        <v>0</v>
      </c>
      <c r="F194" s="223">
        <f>'начелник општине'!F83</f>
        <v>15000</v>
      </c>
      <c r="G194" s="223">
        <f>'начелник општине'!G83</f>
        <v>15000</v>
      </c>
      <c r="H194" s="86" t="e">
        <f t="shared" si="22"/>
        <v>#DIV/0!</v>
      </c>
      <c r="I194" s="86">
        <f t="shared" si="23"/>
        <v>100</v>
      </c>
    </row>
    <row r="195" spans="1:9" s="84" customFormat="1" ht="24.75" customHeight="1">
      <c r="A195" s="9">
        <v>165</v>
      </c>
      <c r="B195" s="204" t="s">
        <v>487</v>
      </c>
      <c r="C195" s="205" t="s">
        <v>594</v>
      </c>
      <c r="D195" s="223">
        <f>'начелник општине'!D84</f>
        <v>5000</v>
      </c>
      <c r="E195" s="223">
        <f>'начелник општине'!E84</f>
        <v>1771</v>
      </c>
      <c r="F195" s="223">
        <f>'начелник општине'!F84</f>
        <v>3500</v>
      </c>
      <c r="G195" s="223">
        <f>'начелник општине'!G84</f>
        <v>3500</v>
      </c>
      <c r="H195" s="54">
        <f t="shared" si="22"/>
        <v>70</v>
      </c>
      <c r="I195" s="54">
        <f t="shared" si="23"/>
        <v>100</v>
      </c>
    </row>
    <row r="196" spans="1:9" s="84" customFormat="1" ht="24.75" customHeight="1">
      <c r="A196" s="9">
        <v>166</v>
      </c>
      <c r="B196" s="204" t="s">
        <v>486</v>
      </c>
      <c r="C196" s="205" t="s">
        <v>488</v>
      </c>
      <c r="D196" s="223">
        <f>'начелник општине'!D85</f>
        <v>0</v>
      </c>
      <c r="E196" s="223">
        <f>'начелник општине'!E85</f>
        <v>0</v>
      </c>
      <c r="F196" s="223">
        <f>'начелник општине'!F85</f>
        <v>45000</v>
      </c>
      <c r="G196" s="223">
        <f>'начелник општине'!G85</f>
        <v>20000</v>
      </c>
      <c r="H196" s="54" t="e">
        <f t="shared" si="22"/>
        <v>#DIV/0!</v>
      </c>
      <c r="I196" s="54">
        <f t="shared" si="23"/>
        <v>44.44444444444444</v>
      </c>
    </row>
    <row r="197" spans="1:9" s="303" customFormat="1" ht="24.75" customHeight="1">
      <c r="A197" s="9">
        <v>167</v>
      </c>
      <c r="B197" s="305" t="s">
        <v>645</v>
      </c>
      <c r="C197" s="306" t="s">
        <v>644</v>
      </c>
      <c r="D197" s="223">
        <f>'начелник општине'!D86</f>
        <v>0</v>
      </c>
      <c r="E197" s="223">
        <f>'начелник општине'!E86</f>
        <v>13869</v>
      </c>
      <c r="F197" s="223">
        <f>'начелник општине'!F86</f>
        <v>13869</v>
      </c>
      <c r="G197" s="223">
        <f>'начелник општине'!G86</f>
        <v>0</v>
      </c>
      <c r="H197" s="302" t="e">
        <f t="shared" si="22"/>
        <v>#DIV/0!</v>
      </c>
      <c r="I197" s="302">
        <f t="shared" si="23"/>
        <v>0</v>
      </c>
    </row>
    <row r="198" spans="1:9" s="84" customFormat="1" ht="24.75" customHeight="1">
      <c r="A198" s="9">
        <v>168</v>
      </c>
      <c r="B198" s="204" t="s">
        <v>653</v>
      </c>
      <c r="C198" s="205" t="s">
        <v>654</v>
      </c>
      <c r="D198" s="223">
        <f>'начелник општине'!D87</f>
        <v>0</v>
      </c>
      <c r="E198" s="223">
        <f>'начелник општине'!E87</f>
        <v>0</v>
      </c>
      <c r="F198" s="223">
        <f>'начелник општине'!F87</f>
        <v>0</v>
      </c>
      <c r="G198" s="223">
        <f>'начелник општине'!G87</f>
        <v>120000</v>
      </c>
      <c r="H198" s="54" t="e">
        <f>G198/D198*100</f>
        <v>#DIV/0!</v>
      </c>
      <c r="I198" s="54" t="e">
        <f>G198/F198*100</f>
        <v>#DIV/0!</v>
      </c>
    </row>
    <row r="199" spans="1:9" s="84" customFormat="1" ht="25.5" customHeight="1">
      <c r="A199" s="9">
        <v>169</v>
      </c>
      <c r="B199" s="204" t="s">
        <v>642</v>
      </c>
      <c r="C199" s="205" t="s">
        <v>739</v>
      </c>
      <c r="D199" s="223">
        <f>'начелник општине'!D88</f>
        <v>0</v>
      </c>
      <c r="E199" s="223">
        <f>'начелник општине'!E88</f>
        <v>0</v>
      </c>
      <c r="F199" s="223">
        <f>'начелник општине'!F88</f>
        <v>0</v>
      </c>
      <c r="G199" s="223">
        <f>'начелник општине'!G88</f>
        <v>100000</v>
      </c>
      <c r="H199" s="54" t="e">
        <f>G199/D199*100</f>
        <v>#DIV/0!</v>
      </c>
      <c r="I199" s="54" t="e">
        <f>G199/F199*100</f>
        <v>#DIV/0!</v>
      </c>
    </row>
    <row r="200" spans="1:9" s="84" customFormat="1" ht="24.75" customHeight="1">
      <c r="A200" s="9">
        <v>170</v>
      </c>
      <c r="B200" s="204" t="s">
        <v>642</v>
      </c>
      <c r="C200" s="205" t="s">
        <v>643</v>
      </c>
      <c r="D200" s="223">
        <f>'начелник општине'!D89</f>
        <v>0</v>
      </c>
      <c r="E200" s="223">
        <f>'начелник општине'!E89</f>
        <v>0</v>
      </c>
      <c r="F200" s="223">
        <f>'начелник општине'!F89</f>
        <v>8500</v>
      </c>
      <c r="G200" s="223">
        <f>'начелник општине'!G89</f>
        <v>0</v>
      </c>
      <c r="H200" s="54" t="e">
        <f t="shared" si="22"/>
        <v>#DIV/0!</v>
      </c>
      <c r="I200" s="54">
        <f t="shared" si="23"/>
        <v>0</v>
      </c>
    </row>
    <row r="201" spans="1:9" s="84" customFormat="1" ht="24" customHeight="1">
      <c r="A201" s="82"/>
      <c r="B201" s="83"/>
      <c r="C201" s="73"/>
      <c r="D201" s="223"/>
      <c r="E201" s="223"/>
      <c r="F201" s="223"/>
      <c r="G201" s="223"/>
      <c r="H201" s="86"/>
      <c r="I201" s="86"/>
    </row>
    <row r="202" spans="1:9" s="5" customFormat="1" ht="26.25" customHeight="1">
      <c r="A202" s="9">
        <v>171</v>
      </c>
      <c r="B202" s="132" t="s">
        <v>464</v>
      </c>
      <c r="C202" s="39" t="s">
        <v>465</v>
      </c>
      <c r="D202" s="211">
        <f>D203</f>
        <v>0</v>
      </c>
      <c r="E202" s="211">
        <f>E203</f>
        <v>0</v>
      </c>
      <c r="F202" s="211">
        <f>F203</f>
        <v>20000</v>
      </c>
      <c r="G202" s="211">
        <f>G203</f>
        <v>0</v>
      </c>
      <c r="H202" s="66" t="e">
        <f t="shared" si="22"/>
        <v>#DIV/0!</v>
      </c>
      <c r="I202" s="66">
        <f t="shared" si="23"/>
        <v>0</v>
      </c>
    </row>
    <row r="203" spans="1:9" s="84" customFormat="1" ht="26.25" customHeight="1">
      <c r="A203" s="82">
        <v>172</v>
      </c>
      <c r="B203" s="83" t="s">
        <v>475</v>
      </c>
      <c r="C203" s="73" t="s">
        <v>476</v>
      </c>
      <c r="D203" s="223">
        <f>'начелник општине'!D92</f>
        <v>0</v>
      </c>
      <c r="E203" s="223">
        <f>'начелник општине'!E92</f>
        <v>0</v>
      </c>
      <c r="F203" s="223">
        <f>'начелник општине'!F92</f>
        <v>20000</v>
      </c>
      <c r="G203" s="223">
        <f>'начелник општине'!G92</f>
        <v>0</v>
      </c>
      <c r="H203" s="86" t="e">
        <f t="shared" si="22"/>
        <v>#DIV/0!</v>
      </c>
      <c r="I203" s="86">
        <f t="shared" si="23"/>
        <v>0</v>
      </c>
    </row>
    <row r="204" spans="1:9" s="84" customFormat="1" ht="26.25" customHeight="1">
      <c r="A204" s="82"/>
      <c r="B204" s="83"/>
      <c r="C204" s="73"/>
      <c r="D204" s="223"/>
      <c r="E204" s="223"/>
      <c r="F204" s="223"/>
      <c r="G204" s="223"/>
      <c r="H204" s="86"/>
      <c r="I204" s="86"/>
    </row>
    <row r="205" spans="1:9" ht="25.5" customHeight="1">
      <c r="A205" s="9">
        <v>173</v>
      </c>
      <c r="B205" s="138">
        <v>511300</v>
      </c>
      <c r="C205" s="18" t="s">
        <v>785</v>
      </c>
      <c r="D205" s="224">
        <f>SUM(D206:D208)</f>
        <v>10000</v>
      </c>
      <c r="E205" s="224">
        <f>SUM(E206:E208)</f>
        <v>13782</v>
      </c>
      <c r="F205" s="224">
        <f>SUM(F206:F208)</f>
        <v>25000</v>
      </c>
      <c r="G205" s="224">
        <f>SUM(G206:G208)</f>
        <v>10000</v>
      </c>
      <c r="H205" s="66">
        <f>G205/D205*100</f>
        <v>100</v>
      </c>
      <c r="I205" s="66">
        <f>G205/F205*100</f>
        <v>40</v>
      </c>
    </row>
    <row r="206" spans="1:9" ht="25.5" customHeight="1">
      <c r="A206" s="82">
        <v>174</v>
      </c>
      <c r="B206" s="9">
        <v>511300</v>
      </c>
      <c r="C206" s="19" t="s">
        <v>446</v>
      </c>
      <c r="D206" s="213">
        <f>'Одјељење за општу управу'!D96</f>
        <v>10000</v>
      </c>
      <c r="E206" s="213">
        <f>'Одјељење за општу управу'!E96</f>
        <v>13782</v>
      </c>
      <c r="F206" s="213">
        <f>'Одјељење за општу управу'!F96</f>
        <v>25000</v>
      </c>
      <c r="G206" s="213">
        <f>'Одјељење за општу управу'!G96</f>
        <v>10000</v>
      </c>
      <c r="H206" s="54">
        <f>G206/D206*100</f>
        <v>100</v>
      </c>
      <c r="I206" s="54">
        <f>G206/F206*100</f>
        <v>40</v>
      </c>
    </row>
    <row r="207" spans="1:9" s="5" customFormat="1" ht="25.5" customHeight="1">
      <c r="A207" s="9">
        <v>175</v>
      </c>
      <c r="B207" s="53" t="s">
        <v>625</v>
      </c>
      <c r="C207" s="51" t="s">
        <v>624</v>
      </c>
      <c r="D207" s="213">
        <f>'начелник општине'!D95</f>
        <v>0</v>
      </c>
      <c r="E207" s="213">
        <f>'начелник општине'!E95</f>
        <v>0</v>
      </c>
      <c r="F207" s="213">
        <f>'начелник општине'!F95</f>
        <v>0</v>
      </c>
      <c r="G207" s="213">
        <f>'начелник општине'!G95</f>
        <v>0</v>
      </c>
      <c r="H207" s="54" t="e">
        <f>G207/D207*100</f>
        <v>#DIV/0!</v>
      </c>
      <c r="I207" s="54" t="e">
        <f>G207/F207*100</f>
        <v>#DIV/0!</v>
      </c>
    </row>
    <row r="208" spans="1:9" ht="25.5" customHeight="1">
      <c r="A208" s="82">
        <v>176</v>
      </c>
      <c r="B208" s="9">
        <v>511373</v>
      </c>
      <c r="C208" s="19" t="s">
        <v>161</v>
      </c>
      <c r="D208" s="213">
        <f>'начелник општине'!D96</f>
        <v>0</v>
      </c>
      <c r="E208" s="213">
        <f>'начелник општине'!E96</f>
        <v>0</v>
      </c>
      <c r="F208" s="213">
        <f>'начелник општине'!F96</f>
        <v>0</v>
      </c>
      <c r="G208" s="213">
        <f>'начелник општине'!G96</f>
        <v>0</v>
      </c>
      <c r="H208" s="54" t="e">
        <f>G208/D208*100</f>
        <v>#DIV/0!</v>
      </c>
      <c r="I208" s="54" t="e">
        <f>G208/F208*100</f>
        <v>#DIV/0!</v>
      </c>
    </row>
    <row r="209" spans="1:9" ht="25.5" customHeight="1">
      <c r="A209" s="9"/>
      <c r="B209" s="9"/>
      <c r="C209" s="51"/>
      <c r="D209" s="213"/>
      <c r="E209" s="213"/>
      <c r="F209" s="213"/>
      <c r="G209" s="213"/>
      <c r="H209" s="54"/>
      <c r="I209" s="54"/>
    </row>
    <row r="210" spans="1:9" ht="25.5" customHeight="1">
      <c r="A210" s="9">
        <v>177</v>
      </c>
      <c r="B210" s="138">
        <v>511700</v>
      </c>
      <c r="C210" s="18" t="s">
        <v>162</v>
      </c>
      <c r="D210" s="224">
        <f>D211</f>
        <v>20000</v>
      </c>
      <c r="E210" s="224">
        <f>E211</f>
        <v>8272</v>
      </c>
      <c r="F210" s="224">
        <f>F211</f>
        <v>30000</v>
      </c>
      <c r="G210" s="224">
        <f>G211</f>
        <v>0</v>
      </c>
      <c r="H210" s="66">
        <f>G210/D210*100</f>
        <v>0</v>
      </c>
      <c r="I210" s="66">
        <f>G210/F210*100</f>
        <v>0</v>
      </c>
    </row>
    <row r="211" spans="1:9" ht="25.5" customHeight="1">
      <c r="A211" s="9">
        <v>178</v>
      </c>
      <c r="B211" s="61" t="s">
        <v>477</v>
      </c>
      <c r="C211" s="51" t="s">
        <v>525</v>
      </c>
      <c r="D211" s="213">
        <f>'начелник општине'!D99</f>
        <v>20000</v>
      </c>
      <c r="E211" s="213">
        <f>'начелник општине'!E99</f>
        <v>8272</v>
      </c>
      <c r="F211" s="213">
        <f>'начелник општине'!F99</f>
        <v>30000</v>
      </c>
      <c r="G211" s="213">
        <f>'начелник општине'!G99</f>
        <v>0</v>
      </c>
      <c r="H211" s="47">
        <f>G211/D211*100</f>
        <v>0</v>
      </c>
      <c r="I211" s="47">
        <f>G211/F211*100</f>
        <v>0</v>
      </c>
    </row>
    <row r="212" spans="1:9" ht="22.5" customHeight="1">
      <c r="A212" s="9"/>
      <c r="B212" s="37"/>
      <c r="C212" s="51"/>
      <c r="D212" s="213"/>
      <c r="E212" s="213"/>
      <c r="F212" s="213"/>
      <c r="G212" s="213"/>
      <c r="H212" s="47"/>
      <c r="I212" s="47"/>
    </row>
    <row r="213" spans="1:9" ht="25.5" customHeight="1">
      <c r="A213" s="9">
        <v>179</v>
      </c>
      <c r="B213" s="138">
        <v>513110</v>
      </c>
      <c r="C213" s="18" t="s">
        <v>164</v>
      </c>
      <c r="D213" s="224">
        <f>D214</f>
        <v>25000</v>
      </c>
      <c r="E213" s="224">
        <f>E214</f>
        <v>9544</v>
      </c>
      <c r="F213" s="224">
        <f>F214</f>
        <v>9544</v>
      </c>
      <c r="G213" s="224">
        <f>G214</f>
        <v>15000</v>
      </c>
      <c r="H213" s="66">
        <f>G213/D213*100</f>
        <v>60</v>
      </c>
      <c r="I213" s="66">
        <f>G213/F213*100</f>
        <v>157.16680637049456</v>
      </c>
    </row>
    <row r="214" spans="1:9" ht="25.5" customHeight="1">
      <c r="A214" s="9">
        <v>180</v>
      </c>
      <c r="B214" s="9">
        <v>513113</v>
      </c>
      <c r="C214" s="23" t="s">
        <v>164</v>
      </c>
      <c r="D214" s="213">
        <f>'начелник општине'!D102</f>
        <v>25000</v>
      </c>
      <c r="E214" s="213">
        <f>'начелник општине'!E102</f>
        <v>9544</v>
      </c>
      <c r="F214" s="213">
        <f>'начелник општине'!F102</f>
        <v>9544</v>
      </c>
      <c r="G214" s="213">
        <f>'начелник општине'!G102</f>
        <v>15000</v>
      </c>
      <c r="H214" s="54">
        <f>G214/D214*100</f>
        <v>60</v>
      </c>
      <c r="I214" s="54">
        <f>G214/F214*100</f>
        <v>157.16680637049456</v>
      </c>
    </row>
    <row r="215" spans="1:9" ht="24" customHeight="1">
      <c r="A215" s="9"/>
      <c r="B215" s="9"/>
      <c r="C215" s="23"/>
      <c r="D215" s="213"/>
      <c r="E215" s="213"/>
      <c r="F215" s="213"/>
      <c r="G215" s="213"/>
      <c r="H215" s="63"/>
      <c r="I215" s="54"/>
    </row>
    <row r="216" spans="1:9" ht="25.5" customHeight="1">
      <c r="A216" s="79">
        <v>181</v>
      </c>
      <c r="B216" s="12"/>
      <c r="C216" s="18" t="s">
        <v>447</v>
      </c>
      <c r="D216" s="211">
        <f>D217</f>
        <v>301997</v>
      </c>
      <c r="E216" s="211">
        <f>E217</f>
        <v>235362</v>
      </c>
      <c r="F216" s="211">
        <f>F217</f>
        <v>301997</v>
      </c>
      <c r="G216" s="211">
        <f>G217</f>
        <v>229760</v>
      </c>
      <c r="H216" s="66">
        <f>G216/D216*100</f>
        <v>76.08022596250956</v>
      </c>
      <c r="I216" s="66">
        <f>G216/F216*100</f>
        <v>76.08022596250956</v>
      </c>
    </row>
    <row r="217" spans="1:9" ht="25.5" customHeight="1">
      <c r="A217" s="9">
        <v>182</v>
      </c>
      <c r="B217" s="6">
        <v>621000</v>
      </c>
      <c r="C217" s="35" t="s">
        <v>784</v>
      </c>
      <c r="D217" s="224">
        <f>D218+D219+D220</f>
        <v>301997</v>
      </c>
      <c r="E217" s="224">
        <f>E218+E219+E220</f>
        <v>235362</v>
      </c>
      <c r="F217" s="224">
        <f>F218+F219+F220</f>
        <v>301997</v>
      </c>
      <c r="G217" s="224">
        <f>G218+G219+G220</f>
        <v>229760</v>
      </c>
      <c r="H217" s="66">
        <f>G217/D217*100</f>
        <v>76.08022596250956</v>
      </c>
      <c r="I217" s="66">
        <f>G217/F217*100</f>
        <v>76.08022596250956</v>
      </c>
    </row>
    <row r="218" spans="1:9" ht="25.5" customHeight="1">
      <c r="A218" s="79">
        <v>183</v>
      </c>
      <c r="B218" s="9">
        <v>621341</v>
      </c>
      <c r="C218" s="19" t="s">
        <v>171</v>
      </c>
      <c r="D218" s="213">
        <f>'Одјељење за привреду'!D65</f>
        <v>157895</v>
      </c>
      <c r="E218" s="213">
        <f>'Одјељење за привреду'!E65</f>
        <v>118421</v>
      </c>
      <c r="F218" s="213">
        <f>'Одјељење за привреду'!F65</f>
        <v>157895</v>
      </c>
      <c r="G218" s="213">
        <f>'Одјељење за привреду'!G65</f>
        <v>118422</v>
      </c>
      <c r="H218" s="54">
        <f>G218/D218*100</f>
        <v>75.00047499920834</v>
      </c>
      <c r="I218" s="54">
        <f>G218/F218*100</f>
        <v>75.00047499920834</v>
      </c>
    </row>
    <row r="219" spans="1:9" ht="25.5" customHeight="1">
      <c r="A219" s="9">
        <v>184</v>
      </c>
      <c r="B219" s="9">
        <v>621341</v>
      </c>
      <c r="C219" s="19" t="s">
        <v>172</v>
      </c>
      <c r="D219" s="213">
        <f>'Одјељење за привреду'!D66</f>
        <v>37037</v>
      </c>
      <c r="E219" s="213">
        <f>'Одјељење за привреду'!E66</f>
        <v>37037</v>
      </c>
      <c r="F219" s="213">
        <f>'Одјељење за привреду'!F66</f>
        <v>37037</v>
      </c>
      <c r="G219" s="213">
        <f>'Одјељење за привреду'!G66</f>
        <v>0</v>
      </c>
      <c r="H219" s="54">
        <f>G219/D219*100</f>
        <v>0</v>
      </c>
      <c r="I219" s="54">
        <f>G219/F219*100</f>
        <v>0</v>
      </c>
    </row>
    <row r="220" spans="1:9" s="5" customFormat="1" ht="25.5" customHeight="1">
      <c r="A220" s="79">
        <v>185</v>
      </c>
      <c r="B220" s="9">
        <v>621341</v>
      </c>
      <c r="C220" s="19" t="s">
        <v>451</v>
      </c>
      <c r="D220" s="213">
        <f>'Одјељење за привреду'!D67</f>
        <v>107065</v>
      </c>
      <c r="E220" s="213">
        <f>'Одјељење за привреду'!E67</f>
        <v>79904</v>
      </c>
      <c r="F220" s="213">
        <f>'Одјељење за привреду'!F67</f>
        <v>107065</v>
      </c>
      <c r="G220" s="213">
        <f>'Одјељење за привреду'!G67</f>
        <v>111338</v>
      </c>
      <c r="H220" s="54">
        <f>G220/D220*100</f>
        <v>103.99103348433194</v>
      </c>
      <c r="I220" s="54">
        <f>G220/F220*100</f>
        <v>103.99103348433194</v>
      </c>
    </row>
    <row r="221" spans="1:9" ht="23.25" customHeight="1">
      <c r="A221" s="9"/>
      <c r="B221" s="12"/>
      <c r="C221" s="23"/>
      <c r="D221" s="213"/>
      <c r="E221" s="213"/>
      <c r="F221" s="213"/>
      <c r="G221" s="213"/>
      <c r="H221" s="54"/>
      <c r="I221" s="54"/>
    </row>
    <row r="222" spans="1:9" ht="25.5" customHeight="1">
      <c r="A222" s="9">
        <v>186</v>
      </c>
      <c r="B222" s="138">
        <v>372200</v>
      </c>
      <c r="C222" s="18" t="s">
        <v>448</v>
      </c>
      <c r="D222" s="272">
        <v>50000</v>
      </c>
      <c r="E222" s="272">
        <v>0</v>
      </c>
      <c r="F222" s="272">
        <v>50000</v>
      </c>
      <c r="G222" s="272">
        <v>50000</v>
      </c>
      <c r="H222" s="66">
        <f>G222/D222*100</f>
        <v>100</v>
      </c>
      <c r="I222" s="66">
        <f>G222/F222*100</f>
        <v>100</v>
      </c>
    </row>
    <row r="223" spans="4:9" ht="12.75">
      <c r="D223" s="273"/>
      <c r="E223" s="273"/>
      <c r="F223" s="273"/>
      <c r="G223" s="273"/>
      <c r="H223" s="178"/>
      <c r="I223" s="178"/>
    </row>
    <row r="224" spans="3:9" ht="12.75">
      <c r="C224" s="26"/>
      <c r="D224" s="274"/>
      <c r="E224" s="274"/>
      <c r="F224" s="274"/>
      <c r="G224" s="274"/>
      <c r="H224" s="178"/>
      <c r="I224" s="178"/>
    </row>
    <row r="225" spans="3:9" ht="12.75">
      <c r="C225" s="26"/>
      <c r="D225" s="273"/>
      <c r="E225" s="273"/>
      <c r="F225" s="273"/>
      <c r="G225" s="273"/>
      <c r="H225" s="178"/>
      <c r="I225" s="178"/>
    </row>
    <row r="226" spans="8:9" ht="12.75">
      <c r="H226" s="178"/>
      <c r="I226" s="178"/>
    </row>
  </sheetData>
  <sheetProtection/>
  <mergeCells count="14">
    <mergeCell ref="D5:D7"/>
    <mergeCell ref="E5:E7"/>
    <mergeCell ref="F5:F7"/>
    <mergeCell ref="G5:G7"/>
    <mergeCell ref="H6:H7"/>
    <mergeCell ref="I6:I7"/>
    <mergeCell ref="A1:D1"/>
    <mergeCell ref="A2:I2"/>
    <mergeCell ref="A3:I3"/>
    <mergeCell ref="A4:C4"/>
    <mergeCell ref="G4:I4"/>
    <mergeCell ref="A5:A7"/>
    <mergeCell ref="B5:B7"/>
    <mergeCell ref="C5:C7"/>
  </mergeCells>
  <printOptions/>
  <pageMargins left="0.1968503937007874" right="0" top="0.15748031496062992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L93"/>
  <sheetViews>
    <sheetView zoomScalePageLayoutView="0" workbookViewId="0" topLeftCell="A1">
      <selection activeCell="G3" sqref="G3:G5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46.57421875" style="2" customWidth="1"/>
    <col min="4" max="4" width="9.8515625" style="226" customWidth="1"/>
    <col min="5" max="5" width="10.57421875" style="226" customWidth="1"/>
    <col min="6" max="6" width="10.00390625" style="226" customWidth="1"/>
    <col min="7" max="7" width="10.421875" style="226" customWidth="1"/>
    <col min="8" max="9" width="6.28125" style="203" customWidth="1"/>
  </cols>
  <sheetData>
    <row r="1" spans="1:9" s="5" customFormat="1" ht="17.25" customHeight="1">
      <c r="A1" s="333" t="s">
        <v>802</v>
      </c>
      <c r="B1" s="333"/>
      <c r="C1" s="333"/>
      <c r="D1" s="333"/>
      <c r="E1" s="333"/>
      <c r="F1" s="333"/>
      <c r="G1" s="333"/>
      <c r="H1" s="333"/>
      <c r="I1" s="333"/>
    </row>
    <row r="2" spans="1:9" s="5" customFormat="1" ht="17.25" customHeight="1">
      <c r="A2" s="334" t="s">
        <v>175</v>
      </c>
      <c r="B2" s="334"/>
      <c r="C2" s="334"/>
      <c r="D2" s="334"/>
      <c r="E2" s="334"/>
      <c r="F2" s="334"/>
      <c r="G2" s="334"/>
      <c r="H2" s="334"/>
      <c r="I2" s="334"/>
    </row>
    <row r="3" spans="1:9" ht="14.25" customHeight="1">
      <c r="A3" s="337" t="s">
        <v>1</v>
      </c>
      <c r="B3" s="336" t="s">
        <v>2</v>
      </c>
      <c r="C3" s="337" t="s">
        <v>3</v>
      </c>
      <c r="D3" s="338" t="s">
        <v>617</v>
      </c>
      <c r="E3" s="338" t="s">
        <v>621</v>
      </c>
      <c r="F3" s="338" t="s">
        <v>620</v>
      </c>
      <c r="G3" s="338" t="s">
        <v>803</v>
      </c>
      <c r="H3" s="202" t="s">
        <v>4</v>
      </c>
      <c r="I3" s="202" t="s">
        <v>4</v>
      </c>
    </row>
    <row r="4" spans="1:9" ht="14.25" customHeight="1">
      <c r="A4" s="337"/>
      <c r="B4" s="336"/>
      <c r="C4" s="337"/>
      <c r="D4" s="338"/>
      <c r="E4" s="338"/>
      <c r="F4" s="338"/>
      <c r="G4" s="338"/>
      <c r="H4" s="332" t="s">
        <v>5</v>
      </c>
      <c r="I4" s="332" t="s">
        <v>6</v>
      </c>
    </row>
    <row r="5" spans="1:9" ht="14.25" customHeight="1">
      <c r="A5" s="337"/>
      <c r="B5" s="336"/>
      <c r="C5" s="337"/>
      <c r="D5" s="338"/>
      <c r="E5" s="338"/>
      <c r="F5" s="338"/>
      <c r="G5" s="338"/>
      <c r="H5" s="332"/>
      <c r="I5" s="332"/>
    </row>
    <row r="6" spans="1:9" s="11" customFormat="1" ht="18.75" customHeight="1">
      <c r="A6" s="337"/>
      <c r="B6" s="9">
        <v>1</v>
      </c>
      <c r="C6" s="9">
        <v>2</v>
      </c>
      <c r="D6" s="209">
        <v>3</v>
      </c>
      <c r="E6" s="209">
        <v>4</v>
      </c>
      <c r="F6" s="209">
        <v>5</v>
      </c>
      <c r="G6" s="209">
        <v>6</v>
      </c>
      <c r="H6" s="10">
        <v>7</v>
      </c>
      <c r="I6" s="10">
        <v>8</v>
      </c>
    </row>
    <row r="7" spans="1:11" ht="25.5" customHeight="1">
      <c r="A7" s="9">
        <v>1</v>
      </c>
      <c r="B7" s="12"/>
      <c r="C7" s="13" t="s">
        <v>580</v>
      </c>
      <c r="D7" s="210">
        <f>D8+D34+D77+D81</f>
        <v>3862875</v>
      </c>
      <c r="E7" s="210">
        <f>E8+E34+E77+E81</f>
        <v>3621841</v>
      </c>
      <c r="F7" s="210">
        <f>F8+F34+F77+F81</f>
        <v>4619300</v>
      </c>
      <c r="G7" s="210">
        <f>G8+G34+G77+G81</f>
        <v>3964920</v>
      </c>
      <c r="H7" s="17">
        <f>G7/D7*100</f>
        <v>102.64168527327445</v>
      </c>
      <c r="I7" s="17">
        <f>G7/F7*100</f>
        <v>85.83378433961856</v>
      </c>
      <c r="K7" s="196"/>
    </row>
    <row r="8" spans="1:9" ht="25.5" customHeight="1">
      <c r="A8" s="9">
        <v>2</v>
      </c>
      <c r="B8" s="6">
        <v>710000</v>
      </c>
      <c r="C8" s="15" t="s">
        <v>468</v>
      </c>
      <c r="D8" s="211">
        <f>D10+D13+D18+D23+D26+D29+D32</f>
        <v>2272500</v>
      </c>
      <c r="E8" s="211">
        <f>E10+E13+E18+E23+E26+E29+E32</f>
        <v>1748435</v>
      </c>
      <c r="F8" s="211">
        <f>F10+F13+F18+F23+F26+F29+F32</f>
        <v>2333670</v>
      </c>
      <c r="G8" s="211">
        <f>G10+G13+G18+G23+G26+G29+G32</f>
        <v>2328150</v>
      </c>
      <c r="H8" s="17">
        <f>G8/D8*100</f>
        <v>102.44884488448844</v>
      </c>
      <c r="I8" s="17">
        <f>G8/F8*100</f>
        <v>99.7634627003818</v>
      </c>
    </row>
    <row r="9" spans="1:9" ht="24" customHeight="1">
      <c r="A9" s="9"/>
      <c r="B9" s="6"/>
      <c r="C9" s="15"/>
      <c r="D9" s="211"/>
      <c r="E9" s="211"/>
      <c r="F9" s="211"/>
      <c r="G9" s="211"/>
      <c r="H9" s="17"/>
      <c r="I9" s="17"/>
    </row>
    <row r="10" spans="1:9" ht="25.5" customHeight="1">
      <c r="A10" s="9">
        <v>3</v>
      </c>
      <c r="B10" s="6">
        <v>711100</v>
      </c>
      <c r="C10" s="18" t="s">
        <v>457</v>
      </c>
      <c r="D10" s="211">
        <f>D11</f>
        <v>350</v>
      </c>
      <c r="E10" s="211">
        <f>E11</f>
        <v>14</v>
      </c>
      <c r="F10" s="211">
        <f>F11</f>
        <v>50</v>
      </c>
      <c r="G10" s="211">
        <f>G11</f>
        <v>50</v>
      </c>
      <c r="H10" s="17">
        <f>G10/D10*100</f>
        <v>14.285714285714285</v>
      </c>
      <c r="I10" s="17">
        <f>G10/F10*100</f>
        <v>100</v>
      </c>
    </row>
    <row r="11" spans="1:9" ht="25.5" customHeight="1">
      <c r="A11" s="9">
        <v>4</v>
      </c>
      <c r="B11" s="9">
        <v>711113</v>
      </c>
      <c r="C11" s="19" t="s">
        <v>456</v>
      </c>
      <c r="D11" s="213">
        <f>'буџет општи дио'!D11</f>
        <v>350</v>
      </c>
      <c r="E11" s="213">
        <f>'буџет општи дио'!E11</f>
        <v>14</v>
      </c>
      <c r="F11" s="213">
        <f>'буџет општи дио'!F11</f>
        <v>50</v>
      </c>
      <c r="G11" s="213">
        <f>'буџет општи дио'!G11</f>
        <v>50</v>
      </c>
      <c r="H11" s="22">
        <f>G11/D11*100</f>
        <v>14.285714285714285</v>
      </c>
      <c r="I11" s="22">
        <f>G11/F11*100</f>
        <v>100</v>
      </c>
    </row>
    <row r="12" spans="1:9" ht="24" customHeight="1">
      <c r="A12" s="9"/>
      <c r="B12" s="6"/>
      <c r="C12" s="15"/>
      <c r="D12" s="222"/>
      <c r="E12" s="222"/>
      <c r="F12" s="238"/>
      <c r="G12" s="238"/>
      <c r="H12" s="17"/>
      <c r="I12" s="17"/>
    </row>
    <row r="13" spans="1:9" ht="25.5" customHeight="1">
      <c r="A13" s="9">
        <v>5</v>
      </c>
      <c r="B13" s="6">
        <v>713000</v>
      </c>
      <c r="C13" s="18" t="s">
        <v>467</v>
      </c>
      <c r="D13" s="211">
        <f>SUM(D14:D16)</f>
        <v>182150</v>
      </c>
      <c r="E13" s="211">
        <f>SUM(E14:E16)</f>
        <v>140825</v>
      </c>
      <c r="F13" s="211">
        <f>SUM(F14:F16)</f>
        <v>188100</v>
      </c>
      <c r="G13" s="211">
        <f>SUM(G14:G16)</f>
        <v>188100</v>
      </c>
      <c r="H13" s="17">
        <f>G13/D13*100</f>
        <v>103.266538567115</v>
      </c>
      <c r="I13" s="17">
        <f>G13/F13*100</f>
        <v>100</v>
      </c>
    </row>
    <row r="14" spans="1:9" ht="25.5" customHeight="1">
      <c r="A14" s="9">
        <v>6</v>
      </c>
      <c r="B14" s="9">
        <v>713111</v>
      </c>
      <c r="C14" s="19" t="s">
        <v>7</v>
      </c>
      <c r="D14" s="213">
        <f>'буџет општи дио'!D14</f>
        <v>12000</v>
      </c>
      <c r="E14" s="213">
        <f>'буџет општи дио'!E14</f>
        <v>10640</v>
      </c>
      <c r="F14" s="213">
        <f>'буџет општи дио'!F14</f>
        <v>13000</v>
      </c>
      <c r="G14" s="213">
        <f>'буџет општи дио'!G14</f>
        <v>13000</v>
      </c>
      <c r="H14" s="22">
        <f>G14/D14*100</f>
        <v>108.33333333333333</v>
      </c>
      <c r="I14" s="22">
        <f>G14/F14*100</f>
        <v>100</v>
      </c>
    </row>
    <row r="15" spans="1:9" ht="25.5" customHeight="1">
      <c r="A15" s="9">
        <v>7</v>
      </c>
      <c r="B15" s="9">
        <v>713112</v>
      </c>
      <c r="C15" s="19" t="s">
        <v>8</v>
      </c>
      <c r="D15" s="213">
        <f>'буџет општи дио'!D15</f>
        <v>150</v>
      </c>
      <c r="E15" s="213">
        <f>'буџет општи дио'!E15</f>
        <v>54</v>
      </c>
      <c r="F15" s="213">
        <f>'буџет општи дио'!F15</f>
        <v>100</v>
      </c>
      <c r="G15" s="213">
        <f>'буџет општи дио'!G15</f>
        <v>100</v>
      </c>
      <c r="H15" s="22">
        <f>G15/D15*100</f>
        <v>66.66666666666666</v>
      </c>
      <c r="I15" s="22">
        <f>G15/F15*100</f>
        <v>100</v>
      </c>
    </row>
    <row r="16" spans="1:9" ht="25.5" customHeight="1">
      <c r="A16" s="9">
        <v>8</v>
      </c>
      <c r="B16" s="9">
        <v>713113</v>
      </c>
      <c r="C16" s="23" t="s">
        <v>9</v>
      </c>
      <c r="D16" s="213">
        <f>'буџет општи дио'!D16</f>
        <v>170000</v>
      </c>
      <c r="E16" s="213">
        <f>'буџет општи дио'!E16</f>
        <v>130131</v>
      </c>
      <c r="F16" s="213">
        <f>'буџет општи дио'!F16</f>
        <v>175000</v>
      </c>
      <c r="G16" s="213">
        <f>'буџет општи дио'!G16</f>
        <v>175000</v>
      </c>
      <c r="H16" s="22">
        <f>G16/D16*100</f>
        <v>102.94117647058823</v>
      </c>
      <c r="I16" s="22">
        <f>G16/F16*100</f>
        <v>100</v>
      </c>
    </row>
    <row r="17" spans="1:9" ht="24" customHeight="1">
      <c r="A17" s="9"/>
      <c r="B17" s="12"/>
      <c r="C17" s="24"/>
      <c r="D17" s="213"/>
      <c r="E17" s="213"/>
      <c r="F17" s="238"/>
      <c r="G17" s="238"/>
      <c r="H17" s="17"/>
      <c r="I17" s="17"/>
    </row>
    <row r="18" spans="1:9" ht="25.5" customHeight="1">
      <c r="A18" s="9">
        <v>9</v>
      </c>
      <c r="B18" s="6">
        <v>714000</v>
      </c>
      <c r="C18" s="15" t="s">
        <v>466</v>
      </c>
      <c r="D18" s="211">
        <f>SUM(D19:D21)</f>
        <v>40000</v>
      </c>
      <c r="E18" s="211">
        <f>SUM(E19:E21)</f>
        <v>29653</v>
      </c>
      <c r="F18" s="211">
        <f>SUM(F19:F21)</f>
        <v>40500</v>
      </c>
      <c r="G18" s="211">
        <f>SUM(G19:G21)</f>
        <v>40000</v>
      </c>
      <c r="H18" s="17">
        <f>G18/D18*100</f>
        <v>100</v>
      </c>
      <c r="I18" s="17">
        <f>G18/F18*100</f>
        <v>98.76543209876543</v>
      </c>
    </row>
    <row r="19" spans="1:9" ht="25.5" customHeight="1">
      <c r="A19" s="9">
        <v>10</v>
      </c>
      <c r="B19" s="9">
        <v>714111</v>
      </c>
      <c r="C19" s="23" t="s">
        <v>10</v>
      </c>
      <c r="D19" s="212">
        <f>'буџет општи дио'!D19</f>
        <v>0</v>
      </c>
      <c r="E19" s="212">
        <f>'буџет општи дио'!E19</f>
        <v>422</v>
      </c>
      <c r="F19" s="212">
        <f>'буџет општи дио'!F19</f>
        <v>500</v>
      </c>
      <c r="G19" s="212">
        <f>'буџет општи дио'!G19</f>
        <v>0</v>
      </c>
      <c r="H19" s="22" t="e">
        <f>G19/D19*100</f>
        <v>#DIV/0!</v>
      </c>
      <c r="I19" s="22">
        <f>G19/F19*100</f>
        <v>0</v>
      </c>
    </row>
    <row r="20" spans="1:9" ht="25.5" customHeight="1">
      <c r="A20" s="9">
        <v>11</v>
      </c>
      <c r="B20" s="9">
        <v>714112</v>
      </c>
      <c r="C20" s="23" t="s">
        <v>11</v>
      </c>
      <c r="D20" s="212">
        <f>'буџет општи дио'!D20</f>
        <v>40000</v>
      </c>
      <c r="E20" s="212">
        <f>'буџет општи дио'!E20</f>
        <v>29231</v>
      </c>
      <c r="F20" s="212">
        <f>'буџет општи дио'!F20</f>
        <v>40000</v>
      </c>
      <c r="G20" s="212">
        <f>'буџет општи дио'!G20</f>
        <v>40000</v>
      </c>
      <c r="H20" s="22">
        <f>G20/D20*100</f>
        <v>100</v>
      </c>
      <c r="I20" s="22">
        <f>G20/F20*100</f>
        <v>100</v>
      </c>
    </row>
    <row r="21" spans="1:9" ht="25.5" customHeight="1">
      <c r="A21" s="9">
        <v>12</v>
      </c>
      <c r="B21" s="9">
        <v>714211</v>
      </c>
      <c r="C21" s="23" t="s">
        <v>12</v>
      </c>
      <c r="D21" s="212">
        <f>'буџет општи дио'!D21</f>
        <v>0</v>
      </c>
      <c r="E21" s="212">
        <f>'буџет општи дио'!E21</f>
        <v>0</v>
      </c>
      <c r="F21" s="212">
        <f>'буџет општи дио'!F21</f>
        <v>0</v>
      </c>
      <c r="G21" s="212">
        <f>'буџет општи дио'!G21</f>
        <v>0</v>
      </c>
      <c r="H21" s="22" t="e">
        <f>G21/D21*100</f>
        <v>#DIV/0!</v>
      </c>
      <c r="I21" s="22" t="e">
        <f>G21/F21*100</f>
        <v>#DIV/0!</v>
      </c>
    </row>
    <row r="22" spans="1:9" ht="24" customHeight="1">
      <c r="A22" s="9"/>
      <c r="B22" s="12"/>
      <c r="C22" s="23"/>
      <c r="D22" s="213"/>
      <c r="E22" s="213"/>
      <c r="F22" s="238"/>
      <c r="G22" s="238"/>
      <c r="H22" s="17"/>
      <c r="I22" s="17"/>
    </row>
    <row r="23" spans="1:9" ht="25.5" customHeight="1">
      <c r="A23" s="9">
        <v>13</v>
      </c>
      <c r="B23" s="6">
        <v>715000</v>
      </c>
      <c r="C23" s="18" t="s">
        <v>460</v>
      </c>
      <c r="D23" s="211">
        <f>SUM(D24:D24)</f>
        <v>0</v>
      </c>
      <c r="E23" s="211">
        <f>SUM(E24:E24)</f>
        <v>2252</v>
      </c>
      <c r="F23" s="211">
        <f>SUM(F24:F24)</f>
        <v>2500</v>
      </c>
      <c r="G23" s="211">
        <f>SUM(G24:G24)</f>
        <v>0</v>
      </c>
      <c r="H23" s="17" t="e">
        <f>G23/D23*100</f>
        <v>#DIV/0!</v>
      </c>
      <c r="I23" s="17">
        <f>G23/F23*100</f>
        <v>0</v>
      </c>
    </row>
    <row r="24" spans="1:9" ht="25.5" customHeight="1">
      <c r="A24" s="9">
        <v>14</v>
      </c>
      <c r="B24" s="9">
        <v>715110</v>
      </c>
      <c r="C24" s="23" t="s">
        <v>13</v>
      </c>
      <c r="D24" s="212">
        <f>'буџет општи дио'!D24</f>
        <v>0</v>
      </c>
      <c r="E24" s="212">
        <f>'буџет општи дио'!E24</f>
        <v>2252</v>
      </c>
      <c r="F24" s="212">
        <f>'буџет општи дио'!F24</f>
        <v>2500</v>
      </c>
      <c r="G24" s="212">
        <f>'буџет општи дио'!G24</f>
        <v>0</v>
      </c>
      <c r="H24" s="22" t="e">
        <f>G24/D24*100</f>
        <v>#DIV/0!</v>
      </c>
      <c r="I24" s="22">
        <f>G24/F24*100</f>
        <v>0</v>
      </c>
    </row>
    <row r="25" spans="1:9" ht="23.25" customHeight="1">
      <c r="A25" s="9"/>
      <c r="B25" s="9"/>
      <c r="C25" s="23"/>
      <c r="D25" s="212"/>
      <c r="E25" s="212"/>
      <c r="F25" s="212"/>
      <c r="G25" s="212"/>
      <c r="H25" s="22"/>
      <c r="I25" s="22"/>
    </row>
    <row r="26" spans="1:9" ht="25.5" customHeight="1">
      <c r="A26" s="9">
        <v>15</v>
      </c>
      <c r="B26" s="6">
        <v>715200</v>
      </c>
      <c r="C26" s="18" t="s">
        <v>458</v>
      </c>
      <c r="D26" s="211">
        <f>SUM(D27:D27)</f>
        <v>0</v>
      </c>
      <c r="E26" s="239">
        <f>SUM(E27:E27)</f>
        <v>2416</v>
      </c>
      <c r="F26" s="239">
        <f>SUM(F27:F27)</f>
        <v>2500</v>
      </c>
      <c r="G26" s="239">
        <f>SUM(G27:G27)</f>
        <v>0</v>
      </c>
      <c r="H26" s="17" t="e">
        <f>G26/D26*100</f>
        <v>#DIV/0!</v>
      </c>
      <c r="I26" s="17">
        <f>G26/F26*100</f>
        <v>0</v>
      </c>
    </row>
    <row r="27" spans="1:9" ht="25.5" customHeight="1">
      <c r="A27" s="9">
        <v>16</v>
      </c>
      <c r="B27" s="9">
        <v>715211</v>
      </c>
      <c r="C27" s="23" t="s">
        <v>459</v>
      </c>
      <c r="D27" s="212">
        <f>'буџет општи дио'!D27</f>
        <v>0</v>
      </c>
      <c r="E27" s="212">
        <f>'буџет општи дио'!E27</f>
        <v>2416</v>
      </c>
      <c r="F27" s="212">
        <f>'буџет општи дио'!F27</f>
        <v>2500</v>
      </c>
      <c r="G27" s="212">
        <f>'буџет општи дио'!G27</f>
        <v>0</v>
      </c>
      <c r="H27" s="22" t="e">
        <f>G27/D27*100</f>
        <v>#DIV/0!</v>
      </c>
      <c r="I27" s="22">
        <f>G27/F27*100</f>
        <v>0</v>
      </c>
    </row>
    <row r="28" spans="1:9" ht="24" customHeight="1">
      <c r="A28" s="9"/>
      <c r="B28" s="9"/>
      <c r="C28" s="23"/>
      <c r="D28" s="212"/>
      <c r="E28" s="212"/>
      <c r="F28" s="212"/>
      <c r="G28" s="212"/>
      <c r="H28" s="22"/>
      <c r="I28" s="22"/>
    </row>
    <row r="29" spans="1:9" ht="25.5" customHeight="1">
      <c r="A29" s="9">
        <v>17</v>
      </c>
      <c r="B29" s="6">
        <v>715300</v>
      </c>
      <c r="C29" s="18" t="s">
        <v>14</v>
      </c>
      <c r="D29" s="211">
        <f>SUM(D30:D31)</f>
        <v>0</v>
      </c>
      <c r="E29" s="239">
        <f>SUM(E30:E31)</f>
        <v>2</v>
      </c>
      <c r="F29" s="239">
        <f>SUM(F30:F31)</f>
        <v>20</v>
      </c>
      <c r="G29" s="239">
        <f>SUM(G30:G31)</f>
        <v>0</v>
      </c>
      <c r="H29" s="17" t="e">
        <f>G29/D29*100</f>
        <v>#DIV/0!</v>
      </c>
      <c r="I29" s="17">
        <f>G29/F29*100</f>
        <v>0</v>
      </c>
    </row>
    <row r="30" spans="1:9" ht="25.5" customHeight="1">
      <c r="A30" s="9">
        <v>18</v>
      </c>
      <c r="B30" s="9">
        <v>715311</v>
      </c>
      <c r="C30" s="23" t="s">
        <v>15</v>
      </c>
      <c r="D30" s="212">
        <f>'буџет општи дио'!D30</f>
        <v>0</v>
      </c>
      <c r="E30" s="212">
        <f>'буџет општи дио'!E30</f>
        <v>2</v>
      </c>
      <c r="F30" s="212">
        <f>'буџет општи дио'!F30</f>
        <v>20</v>
      </c>
      <c r="G30" s="212">
        <f>'буџет општи дио'!G30</f>
        <v>0</v>
      </c>
      <c r="H30" s="22" t="e">
        <f>G30/D30*100</f>
        <v>#DIV/0!</v>
      </c>
      <c r="I30" s="22">
        <f>G30/F30*100</f>
        <v>0</v>
      </c>
    </row>
    <row r="31" spans="1:9" ht="24" customHeight="1">
      <c r="A31" s="9"/>
      <c r="B31" s="12"/>
      <c r="C31" s="23"/>
      <c r="D31" s="212"/>
      <c r="E31" s="212"/>
      <c r="F31" s="220"/>
      <c r="G31" s="220"/>
      <c r="H31" s="22"/>
      <c r="I31" s="22"/>
    </row>
    <row r="32" spans="1:9" s="26" customFormat="1" ht="25.5" customHeight="1">
      <c r="A32" s="9">
        <v>19</v>
      </c>
      <c r="B32" s="6">
        <v>717111</v>
      </c>
      <c r="C32" s="15" t="s">
        <v>16</v>
      </c>
      <c r="D32" s="211">
        <f>'буџет општи дио'!D32</f>
        <v>2050000</v>
      </c>
      <c r="E32" s="211">
        <f>'буџет општи дио'!E32</f>
        <v>1573273</v>
      </c>
      <c r="F32" s="211">
        <f>'буџет општи дио'!F32</f>
        <v>2100000</v>
      </c>
      <c r="G32" s="211">
        <f>'буџет општи дио'!G32</f>
        <v>2100000</v>
      </c>
      <c r="H32" s="17">
        <f>G32/D32*100</f>
        <v>102.4390243902439</v>
      </c>
      <c r="I32" s="17">
        <f>G32/F32*100</f>
        <v>100</v>
      </c>
    </row>
    <row r="33" spans="1:9" ht="24" customHeight="1">
      <c r="A33" s="9"/>
      <c r="B33" s="12"/>
      <c r="C33" s="23"/>
      <c r="D33" s="213"/>
      <c r="E33" s="213"/>
      <c r="F33" s="238"/>
      <c r="G33" s="238"/>
      <c r="H33" s="17"/>
      <c r="I33" s="17"/>
    </row>
    <row r="34" spans="1:9" ht="25.5" customHeight="1">
      <c r="A34" s="9">
        <v>20</v>
      </c>
      <c r="B34" s="6">
        <v>720000</v>
      </c>
      <c r="C34" s="13" t="s">
        <v>579</v>
      </c>
      <c r="D34" s="211">
        <f>D36+D39+D71+D73</f>
        <v>1346375</v>
      </c>
      <c r="E34" s="211">
        <f>E36+E39+E71+E73</f>
        <v>1682314</v>
      </c>
      <c r="F34" s="211">
        <f>F36+F39+F71+F73</f>
        <v>2006928</v>
      </c>
      <c r="G34" s="211">
        <f>G36+G39+G71+G73</f>
        <v>1361770</v>
      </c>
      <c r="H34" s="17">
        <f>G34/D34*100</f>
        <v>101.14344072045307</v>
      </c>
      <c r="I34" s="17">
        <f>G34/F34*100</f>
        <v>67.85345562969873</v>
      </c>
    </row>
    <row r="35" spans="1:9" ht="23.25" customHeight="1">
      <c r="A35" s="9"/>
      <c r="B35" s="6"/>
      <c r="C35" s="15"/>
      <c r="D35" s="222"/>
      <c r="E35" s="222"/>
      <c r="F35" s="238"/>
      <c r="G35" s="238"/>
      <c r="H35" s="17"/>
      <c r="I35" s="17"/>
    </row>
    <row r="36" spans="1:9" ht="25.5" customHeight="1">
      <c r="A36" s="9">
        <v>21</v>
      </c>
      <c r="B36" s="6">
        <v>721000</v>
      </c>
      <c r="C36" s="18" t="s">
        <v>176</v>
      </c>
      <c r="D36" s="211">
        <f>SUM(D37:D38)</f>
        <v>205</v>
      </c>
      <c r="E36" s="211">
        <f>SUM(E37:E38)</f>
        <v>0</v>
      </c>
      <c r="F36" s="211">
        <f>SUM(F37:F38)</f>
        <v>0</v>
      </c>
      <c r="G36" s="211">
        <f>SUM(G37:G38)</f>
        <v>0</v>
      </c>
      <c r="H36" s="17">
        <f>G36/D36*100</f>
        <v>0</v>
      </c>
      <c r="I36" s="17" t="e">
        <f>G36/F36*100</f>
        <v>#DIV/0!</v>
      </c>
    </row>
    <row r="37" spans="1:9" ht="25.5" customHeight="1">
      <c r="A37" s="9">
        <v>22</v>
      </c>
      <c r="B37" s="9">
        <v>721223</v>
      </c>
      <c r="C37" s="19" t="s">
        <v>472</v>
      </c>
      <c r="D37" s="220">
        <f>'буџет општи дио'!D37</f>
        <v>200</v>
      </c>
      <c r="E37" s="220">
        <f>'буџет општи дио'!E37</f>
        <v>0</v>
      </c>
      <c r="F37" s="220">
        <f>'буџет општи дио'!F37</f>
        <v>0</v>
      </c>
      <c r="G37" s="220">
        <f>'буџет општи дио'!G37</f>
        <v>0</v>
      </c>
      <c r="H37" s="22">
        <f>G37/D37*100</f>
        <v>0</v>
      </c>
      <c r="I37" s="22" t="e">
        <f>G37/F37*100</f>
        <v>#DIV/0!</v>
      </c>
    </row>
    <row r="38" spans="1:9" ht="25.5" customHeight="1">
      <c r="A38" s="9">
        <v>23</v>
      </c>
      <c r="B38" s="9">
        <v>721300</v>
      </c>
      <c r="C38" s="19" t="s">
        <v>18</v>
      </c>
      <c r="D38" s="220">
        <f>'буџет општи дио'!D38</f>
        <v>5</v>
      </c>
      <c r="E38" s="220">
        <f>'буџет општи дио'!E38</f>
        <v>0</v>
      </c>
      <c r="F38" s="220">
        <f>'буџет општи дио'!F38</f>
        <v>0</v>
      </c>
      <c r="G38" s="220">
        <f>'буџет општи дио'!G38</f>
        <v>0</v>
      </c>
      <c r="H38" s="22">
        <f>G38/D38*100</f>
        <v>0</v>
      </c>
      <c r="I38" s="22" t="e">
        <f>G38/F38*100</f>
        <v>#DIV/0!</v>
      </c>
    </row>
    <row r="39" spans="1:9" ht="25.5" customHeight="1">
      <c r="A39" s="9">
        <v>24</v>
      </c>
      <c r="B39" s="6">
        <v>722000</v>
      </c>
      <c r="C39" s="18" t="s">
        <v>578</v>
      </c>
      <c r="D39" s="211">
        <f>D41+D45+D49+D64</f>
        <v>1338670</v>
      </c>
      <c r="E39" s="211">
        <f>E41+E45+E49+E64</f>
        <v>1678022</v>
      </c>
      <c r="F39" s="211">
        <f>F41+F45+F49+F64</f>
        <v>1999428</v>
      </c>
      <c r="G39" s="211">
        <f>G41+G45+G49+G64</f>
        <v>1354270</v>
      </c>
      <c r="H39" s="17">
        <f>G39/D39*100</f>
        <v>101.16533574368589</v>
      </c>
      <c r="I39" s="17">
        <f>G39/F39*100</f>
        <v>67.73287160127796</v>
      </c>
    </row>
    <row r="40" spans="1:9" ht="25.5" customHeight="1">
      <c r="A40" s="9"/>
      <c r="B40" s="6"/>
      <c r="C40" s="18"/>
      <c r="D40" s="224"/>
      <c r="E40" s="224"/>
      <c r="F40" s="238"/>
      <c r="G40" s="238"/>
      <c r="H40" s="17"/>
      <c r="I40" s="17"/>
    </row>
    <row r="41" spans="1:9" ht="25.5" customHeight="1">
      <c r="A41" s="9">
        <v>25</v>
      </c>
      <c r="B41" s="6">
        <v>722100</v>
      </c>
      <c r="C41" s="15" t="s">
        <v>577</v>
      </c>
      <c r="D41" s="211">
        <f>D43+D42</f>
        <v>28000</v>
      </c>
      <c r="E41" s="211">
        <f>E43+E42</f>
        <v>24720</v>
      </c>
      <c r="F41" s="211">
        <f>F43+F42</f>
        <v>32000</v>
      </c>
      <c r="G41" s="211">
        <f>G43+G42</f>
        <v>28000</v>
      </c>
      <c r="H41" s="17">
        <f aca="true" t="shared" si="0" ref="H41:H47">G41/D41*100</f>
        <v>100</v>
      </c>
      <c r="I41" s="17">
        <f aca="true" t="shared" si="1" ref="I41:I47">G41/F41*100</f>
        <v>87.5</v>
      </c>
    </row>
    <row r="42" spans="1:9" ht="25.5" customHeight="1">
      <c r="A42" s="9">
        <v>26</v>
      </c>
      <c r="B42" s="9">
        <v>722118</v>
      </c>
      <c r="C42" s="23" t="s">
        <v>461</v>
      </c>
      <c r="D42" s="220">
        <f>'буџет општи дио'!D42</f>
        <v>0</v>
      </c>
      <c r="E42" s="220">
        <f>'буџет општи дио'!E42</f>
        <v>3693</v>
      </c>
      <c r="F42" s="220">
        <f>'буџет општи дио'!F42</f>
        <v>4000</v>
      </c>
      <c r="G42" s="220">
        <f>'буџет општи дио'!G42</f>
        <v>0</v>
      </c>
      <c r="H42" s="22" t="e">
        <f t="shared" si="0"/>
        <v>#DIV/0!</v>
      </c>
      <c r="I42" s="22">
        <f t="shared" si="1"/>
        <v>0</v>
      </c>
    </row>
    <row r="43" spans="1:9" ht="25.5" customHeight="1">
      <c r="A43" s="9">
        <v>27</v>
      </c>
      <c r="B43" s="9">
        <v>722121</v>
      </c>
      <c r="C43" s="23" t="s">
        <v>19</v>
      </c>
      <c r="D43" s="220">
        <f>'буџет општи дио'!D43</f>
        <v>28000</v>
      </c>
      <c r="E43" s="220">
        <f>'буџет општи дио'!E43</f>
        <v>21027</v>
      </c>
      <c r="F43" s="220">
        <f>'буџет општи дио'!F43</f>
        <v>28000</v>
      </c>
      <c r="G43" s="220">
        <f>'буџет општи дио'!G43</f>
        <v>28000</v>
      </c>
      <c r="H43" s="22">
        <f t="shared" si="0"/>
        <v>100</v>
      </c>
      <c r="I43" s="22">
        <f t="shared" si="1"/>
        <v>100</v>
      </c>
    </row>
    <row r="44" spans="1:9" ht="25.5" customHeight="1">
      <c r="A44" s="9"/>
      <c r="B44" s="9"/>
      <c r="C44" s="23"/>
      <c r="D44" s="220"/>
      <c r="E44" s="220"/>
      <c r="F44" s="220"/>
      <c r="G44" s="220"/>
      <c r="H44" s="22"/>
      <c r="I44" s="22"/>
    </row>
    <row r="45" spans="1:9" ht="25.5" customHeight="1">
      <c r="A45" s="9">
        <v>28</v>
      </c>
      <c r="B45" s="6">
        <v>722300</v>
      </c>
      <c r="C45" s="15" t="s">
        <v>576</v>
      </c>
      <c r="D45" s="211">
        <f>D46+D47</f>
        <v>19100</v>
      </c>
      <c r="E45" s="211">
        <f>E46+E47</f>
        <v>22101</v>
      </c>
      <c r="F45" s="211">
        <f>F46+F47</f>
        <v>25000</v>
      </c>
      <c r="G45" s="211">
        <f>G46+G47</f>
        <v>20100</v>
      </c>
      <c r="H45" s="17">
        <f t="shared" si="0"/>
        <v>105.23560209424083</v>
      </c>
      <c r="I45" s="17">
        <f t="shared" si="1"/>
        <v>80.4</v>
      </c>
    </row>
    <row r="46" spans="1:9" ht="25.5" customHeight="1">
      <c r="A46" s="9">
        <v>29</v>
      </c>
      <c r="B46" s="9">
        <v>722312</v>
      </c>
      <c r="C46" s="23" t="s">
        <v>20</v>
      </c>
      <c r="D46" s="213">
        <f>'буџет општи дио'!D46</f>
        <v>19000</v>
      </c>
      <c r="E46" s="213">
        <f>'буџет општи дио'!E46</f>
        <v>22101</v>
      </c>
      <c r="F46" s="213">
        <f>'буџет општи дио'!F46</f>
        <v>25000</v>
      </c>
      <c r="G46" s="213">
        <f>'буџет општи дио'!G46</f>
        <v>20000</v>
      </c>
      <c r="H46" s="22">
        <f t="shared" si="0"/>
        <v>105.26315789473684</v>
      </c>
      <c r="I46" s="22">
        <f t="shared" si="1"/>
        <v>80</v>
      </c>
    </row>
    <row r="47" spans="1:9" ht="38.25" customHeight="1">
      <c r="A47" s="9">
        <v>30</v>
      </c>
      <c r="B47" s="9">
        <v>722314</v>
      </c>
      <c r="C47" s="19" t="s">
        <v>667</v>
      </c>
      <c r="D47" s="213">
        <f>'буџет општи дио'!D47</f>
        <v>100</v>
      </c>
      <c r="E47" s="213">
        <f>'буџет општи дио'!E47</f>
        <v>0</v>
      </c>
      <c r="F47" s="213">
        <f>'буџет општи дио'!F47</f>
        <v>0</v>
      </c>
      <c r="G47" s="213">
        <f>'буџет општи дио'!G47</f>
        <v>100</v>
      </c>
      <c r="H47" s="22">
        <f t="shared" si="0"/>
        <v>100</v>
      </c>
      <c r="I47" s="22" t="e">
        <f t="shared" si="1"/>
        <v>#DIV/0!</v>
      </c>
    </row>
    <row r="48" spans="1:9" ht="25.5" customHeight="1">
      <c r="A48" s="9"/>
      <c r="B48" s="9"/>
      <c r="C48" s="19"/>
      <c r="D48" s="213"/>
      <c r="E48" s="213"/>
      <c r="F48" s="213"/>
      <c r="G48" s="213"/>
      <c r="H48" s="22"/>
      <c r="I48" s="22"/>
    </row>
    <row r="49" spans="1:9" ht="25.5" customHeight="1">
      <c r="A49" s="9">
        <v>31</v>
      </c>
      <c r="B49" s="6">
        <v>722400</v>
      </c>
      <c r="C49" s="15" t="s">
        <v>575</v>
      </c>
      <c r="D49" s="211">
        <f>SUM(D50:D62)</f>
        <v>1251470</v>
      </c>
      <c r="E49" s="211">
        <f>SUM(E50:E62)</f>
        <v>1611322</v>
      </c>
      <c r="F49" s="211">
        <f>SUM(F50:F62)</f>
        <v>1914728</v>
      </c>
      <c r="G49" s="211">
        <f>SUM(G50:G62)</f>
        <v>1275670</v>
      </c>
      <c r="H49" s="17">
        <f aca="true" t="shared" si="2" ref="H49:H62">G49/D49*100</f>
        <v>101.93372593829658</v>
      </c>
      <c r="I49" s="17">
        <f aca="true" t="shared" si="3" ref="I49:I62">G49/F49*100</f>
        <v>66.62408446526086</v>
      </c>
    </row>
    <row r="50" spans="1:9" ht="25.5" customHeight="1">
      <c r="A50" s="9">
        <v>32</v>
      </c>
      <c r="B50" s="9">
        <v>722411</v>
      </c>
      <c r="C50" s="19" t="s">
        <v>22</v>
      </c>
      <c r="D50" s="212">
        <f>'буџет општи дио'!D50</f>
        <v>1000</v>
      </c>
      <c r="E50" s="212">
        <f>'буџет општи дио'!E50</f>
        <v>0</v>
      </c>
      <c r="F50" s="212">
        <f>'буџет општи дио'!F50</f>
        <v>0</v>
      </c>
      <c r="G50" s="212">
        <f>'буџет општи дио'!G50</f>
        <v>500</v>
      </c>
      <c r="H50" s="22">
        <f t="shared" si="2"/>
        <v>50</v>
      </c>
      <c r="I50" s="22" t="e">
        <f t="shared" si="3"/>
        <v>#DIV/0!</v>
      </c>
    </row>
    <row r="51" spans="1:9" ht="25.5" customHeight="1">
      <c r="A51" s="9">
        <v>33</v>
      </c>
      <c r="B51" s="9">
        <v>722412</v>
      </c>
      <c r="C51" s="19" t="s">
        <v>23</v>
      </c>
      <c r="D51" s="212">
        <f>'буџет општи дио'!D51</f>
        <v>1000</v>
      </c>
      <c r="E51" s="212">
        <f>'буџет општи дио'!E51</f>
        <v>4</v>
      </c>
      <c r="F51" s="212">
        <f>'буџет општи дио'!F51</f>
        <v>10</v>
      </c>
      <c r="G51" s="212">
        <f>'буџет општи дио'!G51</f>
        <v>100</v>
      </c>
      <c r="H51" s="22">
        <f t="shared" si="2"/>
        <v>10</v>
      </c>
      <c r="I51" s="22">
        <f t="shared" si="3"/>
        <v>1000</v>
      </c>
    </row>
    <row r="52" spans="1:9" ht="25.5" customHeight="1">
      <c r="A52" s="9">
        <v>34</v>
      </c>
      <c r="B52" s="9">
        <v>722425</v>
      </c>
      <c r="C52" s="19" t="s">
        <v>24</v>
      </c>
      <c r="D52" s="213">
        <v>5000</v>
      </c>
      <c r="E52" s="212">
        <f>'буџет општи дио'!E52</f>
        <v>3855</v>
      </c>
      <c r="F52" s="212">
        <f>'буџет општи дио'!F52</f>
        <v>4000</v>
      </c>
      <c r="G52" s="212">
        <f>'буџет општи дио'!G52</f>
        <v>4000</v>
      </c>
      <c r="H52" s="22">
        <f t="shared" si="2"/>
        <v>80</v>
      </c>
      <c r="I52" s="22">
        <f t="shared" si="3"/>
        <v>100</v>
      </c>
    </row>
    <row r="53" spans="1:9" ht="25.5" customHeight="1">
      <c r="A53" s="9">
        <v>35</v>
      </c>
      <c r="B53" s="9">
        <v>722435</v>
      </c>
      <c r="C53" s="19" t="s">
        <v>177</v>
      </c>
      <c r="D53" s="212">
        <f>'буџет општи дио'!D53</f>
        <v>1200000</v>
      </c>
      <c r="E53" s="212">
        <f>'буџет општи дио'!E53</f>
        <v>1556917</v>
      </c>
      <c r="F53" s="212">
        <f>'буџет општи дио'!F53</f>
        <v>1839648</v>
      </c>
      <c r="G53" s="212">
        <f>'буџет општи дио'!G53</f>
        <v>1200000</v>
      </c>
      <c r="H53" s="22">
        <f t="shared" si="2"/>
        <v>100</v>
      </c>
      <c r="I53" s="22">
        <f t="shared" si="3"/>
        <v>65.22987006209884</v>
      </c>
    </row>
    <row r="54" spans="1:9" ht="25.5" customHeight="1">
      <c r="A54" s="9">
        <v>36</v>
      </c>
      <c r="B54" s="9">
        <v>722437</v>
      </c>
      <c r="C54" s="19" t="s">
        <v>26</v>
      </c>
      <c r="D54" s="212">
        <f>'буџет општи дио'!D54</f>
        <v>5000</v>
      </c>
      <c r="E54" s="212">
        <f>'буџет општи дио'!E54</f>
        <v>10127</v>
      </c>
      <c r="F54" s="212">
        <f>'буџет општи дио'!F54</f>
        <v>13000</v>
      </c>
      <c r="G54" s="212">
        <f>'буџет општи дио'!G54</f>
        <v>13000</v>
      </c>
      <c r="H54" s="22">
        <f t="shared" si="2"/>
        <v>260</v>
      </c>
      <c r="I54" s="22">
        <f t="shared" si="3"/>
        <v>100</v>
      </c>
    </row>
    <row r="55" spans="1:9" ht="25.5" customHeight="1">
      <c r="A55" s="9">
        <v>37</v>
      </c>
      <c r="B55" s="9">
        <v>722442</v>
      </c>
      <c r="C55" s="23" t="s">
        <v>27</v>
      </c>
      <c r="D55" s="212">
        <f>'буџет општи дио'!D55</f>
        <v>250</v>
      </c>
      <c r="E55" s="212">
        <f>'буџет општи дио'!E55</f>
        <v>231</v>
      </c>
      <c r="F55" s="212">
        <f>'буџет општи дио'!F55</f>
        <v>300</v>
      </c>
      <c r="G55" s="212">
        <f>'буџет општи дио'!G55</f>
        <v>300</v>
      </c>
      <c r="H55" s="22">
        <f t="shared" si="2"/>
        <v>120</v>
      </c>
      <c r="I55" s="22">
        <f t="shared" si="3"/>
        <v>100</v>
      </c>
    </row>
    <row r="56" spans="1:9" ht="25.5" customHeight="1">
      <c r="A56" s="9">
        <v>38</v>
      </c>
      <c r="B56" s="9">
        <v>722446</v>
      </c>
      <c r="C56" s="19" t="s">
        <v>178</v>
      </c>
      <c r="D56" s="212">
        <f>'буџет општи дио'!D56</f>
        <v>10500</v>
      </c>
      <c r="E56" s="212">
        <f>'буџет општи дио'!E56</f>
        <v>8732</v>
      </c>
      <c r="F56" s="212">
        <f>'буџет општи дио'!F56</f>
        <v>11000</v>
      </c>
      <c r="G56" s="212">
        <f>'буџет општи дио'!G56</f>
        <v>11000</v>
      </c>
      <c r="H56" s="22">
        <f t="shared" si="2"/>
        <v>104.76190476190477</v>
      </c>
      <c r="I56" s="22">
        <f t="shared" si="3"/>
        <v>100</v>
      </c>
    </row>
    <row r="57" spans="1:9" ht="25.5" customHeight="1">
      <c r="A57" s="9">
        <v>39</v>
      </c>
      <c r="B57" s="9">
        <v>722447</v>
      </c>
      <c r="C57" s="19" t="s">
        <v>29</v>
      </c>
      <c r="D57" s="212">
        <f>'буџет општи дио'!D57</f>
        <v>6500</v>
      </c>
      <c r="E57" s="212">
        <f>'буџет општи дио'!E57</f>
        <v>5980</v>
      </c>
      <c r="F57" s="212">
        <f>'буџет општи дио'!F57</f>
        <v>8000</v>
      </c>
      <c r="G57" s="212">
        <f>'буџет општи дио'!G57</f>
        <v>8000</v>
      </c>
      <c r="H57" s="22">
        <f t="shared" si="2"/>
        <v>123.07692307692308</v>
      </c>
      <c r="I57" s="22">
        <f t="shared" si="3"/>
        <v>100</v>
      </c>
    </row>
    <row r="58" spans="1:9" ht="25.5" customHeight="1">
      <c r="A58" s="9">
        <v>40</v>
      </c>
      <c r="B58" s="9">
        <v>722463</v>
      </c>
      <c r="C58" s="19" t="s">
        <v>484</v>
      </c>
      <c r="D58" s="212">
        <f>'буџет општи дио'!D58</f>
        <v>2000</v>
      </c>
      <c r="E58" s="212">
        <f>'буџет општи дио'!E58</f>
        <v>0</v>
      </c>
      <c r="F58" s="212">
        <f>'буџет општи дио'!F58</f>
        <v>500</v>
      </c>
      <c r="G58" s="212">
        <f>'буџет општи дио'!G58</f>
        <v>500</v>
      </c>
      <c r="H58" s="22">
        <f t="shared" si="2"/>
        <v>25</v>
      </c>
      <c r="I58" s="22">
        <f t="shared" si="3"/>
        <v>100</v>
      </c>
    </row>
    <row r="59" spans="1:9" ht="25.5" customHeight="1">
      <c r="A59" s="9">
        <v>41</v>
      </c>
      <c r="B59" s="9">
        <v>722464</v>
      </c>
      <c r="C59" s="19" t="s">
        <v>462</v>
      </c>
      <c r="D59" s="212">
        <f>'буџет општи дио'!D59</f>
        <v>150</v>
      </c>
      <c r="E59" s="212">
        <f>'буџет општи дио'!E59</f>
        <v>157</v>
      </c>
      <c r="F59" s="212">
        <f>'буџет општи дио'!F59</f>
        <v>200</v>
      </c>
      <c r="G59" s="212">
        <f>'буџет општи дио'!G59</f>
        <v>200</v>
      </c>
      <c r="H59" s="22">
        <f t="shared" si="2"/>
        <v>133.33333333333331</v>
      </c>
      <c r="I59" s="22">
        <f t="shared" si="3"/>
        <v>100</v>
      </c>
    </row>
    <row r="60" spans="1:9" ht="25.5" customHeight="1">
      <c r="A60" s="9">
        <v>42</v>
      </c>
      <c r="B60" s="9">
        <v>722467</v>
      </c>
      <c r="C60" s="19" t="s">
        <v>30</v>
      </c>
      <c r="D60" s="212">
        <f>'буџет општи дио'!D60</f>
        <v>15000</v>
      </c>
      <c r="E60" s="212">
        <f>'буџет општи дио'!E60</f>
        <v>14572</v>
      </c>
      <c r="F60" s="212">
        <f>'буџет општи дио'!F60</f>
        <v>20000</v>
      </c>
      <c r="G60" s="212">
        <f>'буџет општи дио'!G60</f>
        <v>20000</v>
      </c>
      <c r="H60" s="22">
        <f t="shared" si="2"/>
        <v>133.33333333333331</v>
      </c>
      <c r="I60" s="22">
        <f t="shared" si="3"/>
        <v>100</v>
      </c>
    </row>
    <row r="61" spans="1:9" ht="25.5" customHeight="1">
      <c r="A61" s="9">
        <v>43</v>
      </c>
      <c r="B61" s="9">
        <v>722469</v>
      </c>
      <c r="C61" s="19" t="s">
        <v>463</v>
      </c>
      <c r="D61" s="212">
        <f>'буџет општи дио'!D61</f>
        <v>70</v>
      </c>
      <c r="E61" s="212">
        <f>'буџет општи дио'!E61</f>
        <v>65</v>
      </c>
      <c r="F61" s="212">
        <f>'буџет општи дио'!F61</f>
        <v>70</v>
      </c>
      <c r="G61" s="212">
        <f>'буџет општи дио'!G61</f>
        <v>70</v>
      </c>
      <c r="H61" s="22">
        <f t="shared" si="2"/>
        <v>100</v>
      </c>
      <c r="I61" s="22">
        <f t="shared" si="3"/>
        <v>100</v>
      </c>
    </row>
    <row r="62" spans="1:9" ht="25.5" customHeight="1">
      <c r="A62" s="9">
        <v>44</v>
      </c>
      <c r="B62" s="9">
        <v>722491</v>
      </c>
      <c r="C62" s="19" t="s">
        <v>31</v>
      </c>
      <c r="D62" s="212">
        <f>'буџет општи дио'!D62</f>
        <v>5000</v>
      </c>
      <c r="E62" s="212">
        <f>'буџет општи дио'!E62</f>
        <v>10682</v>
      </c>
      <c r="F62" s="212">
        <f>'буџет општи дио'!F62</f>
        <v>18000</v>
      </c>
      <c r="G62" s="212">
        <f>'буџет општи дио'!G62</f>
        <v>18000</v>
      </c>
      <c r="H62" s="22">
        <f t="shared" si="2"/>
        <v>360</v>
      </c>
      <c r="I62" s="22">
        <f t="shared" si="3"/>
        <v>100</v>
      </c>
    </row>
    <row r="63" spans="1:9" ht="25.5" customHeight="1">
      <c r="A63" s="9"/>
      <c r="B63" s="12"/>
      <c r="C63" s="19"/>
      <c r="D63" s="213"/>
      <c r="E63" s="213"/>
      <c r="F63" s="238"/>
      <c r="G63" s="238"/>
      <c r="H63" s="17"/>
      <c r="I63" s="17"/>
    </row>
    <row r="64" spans="1:9" ht="25.5" customHeight="1">
      <c r="A64" s="9">
        <v>45</v>
      </c>
      <c r="B64" s="6">
        <v>722500</v>
      </c>
      <c r="C64" s="15" t="s">
        <v>574</v>
      </c>
      <c r="D64" s="211">
        <f>D65+D66</f>
        <v>40100</v>
      </c>
      <c r="E64" s="211">
        <f>E65+E66</f>
        <v>19879</v>
      </c>
      <c r="F64" s="211">
        <f>F65+F66</f>
        <v>27700</v>
      </c>
      <c r="G64" s="211">
        <f>G65+G66</f>
        <v>30500</v>
      </c>
      <c r="H64" s="17">
        <f aca="true" t="shared" si="4" ref="H64:H69">G64/D64*100</f>
        <v>76.05985037406484</v>
      </c>
      <c r="I64" s="17">
        <f aca="true" t="shared" si="5" ref="I64:I69">G64/F64*100</f>
        <v>110.10830324909749</v>
      </c>
    </row>
    <row r="65" spans="1:9" ht="25.5" customHeight="1">
      <c r="A65" s="9">
        <v>46</v>
      </c>
      <c r="B65" s="9">
        <v>722521</v>
      </c>
      <c r="C65" s="23" t="s">
        <v>32</v>
      </c>
      <c r="D65" s="212">
        <f>'буџет општи дио'!D65</f>
        <v>8000</v>
      </c>
      <c r="E65" s="212">
        <f>'буџет општи дио'!E65</f>
        <v>9324</v>
      </c>
      <c r="F65" s="212">
        <f>'буџет општи дио'!F65</f>
        <v>12200</v>
      </c>
      <c r="G65" s="212">
        <f>'буџет општи дио'!G65</f>
        <v>12000</v>
      </c>
      <c r="H65" s="22">
        <f t="shared" si="4"/>
        <v>150</v>
      </c>
      <c r="I65" s="22">
        <f t="shared" si="5"/>
        <v>98.36065573770492</v>
      </c>
    </row>
    <row r="66" spans="1:9" s="26" customFormat="1" ht="25.5" customHeight="1">
      <c r="A66" s="9">
        <v>47</v>
      </c>
      <c r="B66" s="6">
        <v>722591</v>
      </c>
      <c r="C66" s="18" t="s">
        <v>573</v>
      </c>
      <c r="D66" s="211">
        <f>D67+D68+D69</f>
        <v>32100</v>
      </c>
      <c r="E66" s="211">
        <f>E67+E68+E69</f>
        <v>10555</v>
      </c>
      <c r="F66" s="211">
        <f>F67+F68+F69</f>
        <v>15500</v>
      </c>
      <c r="G66" s="211">
        <f>G67+G68+G69</f>
        <v>18500</v>
      </c>
      <c r="H66" s="17">
        <f t="shared" si="4"/>
        <v>57.63239875389408</v>
      </c>
      <c r="I66" s="17">
        <f t="shared" si="5"/>
        <v>119.35483870967742</v>
      </c>
    </row>
    <row r="67" spans="1:9" ht="25.5" customHeight="1">
      <c r="A67" s="9">
        <v>48</v>
      </c>
      <c r="B67" s="9">
        <v>722591</v>
      </c>
      <c r="C67" s="23" t="s">
        <v>33</v>
      </c>
      <c r="D67" s="213">
        <f>'буџет општи дио'!D67</f>
        <v>600</v>
      </c>
      <c r="E67" s="213">
        <f>'буџет општи дио'!E67</f>
        <v>494</v>
      </c>
      <c r="F67" s="213">
        <f>'буџет општи дио'!F67</f>
        <v>500</v>
      </c>
      <c r="G67" s="213">
        <f>'буџет општи дио'!G67</f>
        <v>500</v>
      </c>
      <c r="H67" s="22">
        <f t="shared" si="4"/>
        <v>83.33333333333334</v>
      </c>
      <c r="I67" s="22">
        <f t="shared" si="5"/>
        <v>100</v>
      </c>
    </row>
    <row r="68" spans="1:9" ht="25.5" customHeight="1">
      <c r="A68" s="9">
        <v>49</v>
      </c>
      <c r="B68" s="9">
        <v>722591</v>
      </c>
      <c r="C68" s="19" t="s">
        <v>34</v>
      </c>
      <c r="D68" s="213">
        <f>'буџет општи дио'!D68</f>
        <v>19000</v>
      </c>
      <c r="E68" s="213">
        <f>'буџет општи дио'!E68</f>
        <v>6796</v>
      </c>
      <c r="F68" s="213">
        <f>'буџет општи дио'!F68</f>
        <v>8000</v>
      </c>
      <c r="G68" s="213">
        <f>'буџет општи дио'!G68</f>
        <v>8000</v>
      </c>
      <c r="H68" s="22">
        <f t="shared" si="4"/>
        <v>42.10526315789473</v>
      </c>
      <c r="I68" s="22">
        <f t="shared" si="5"/>
        <v>100</v>
      </c>
    </row>
    <row r="69" spans="1:9" ht="25.5" customHeight="1">
      <c r="A69" s="9">
        <v>50</v>
      </c>
      <c r="B69" s="9">
        <v>722591</v>
      </c>
      <c r="C69" s="23" t="s">
        <v>35</v>
      </c>
      <c r="D69" s="213">
        <f>'буџет општи дио'!D69</f>
        <v>12500</v>
      </c>
      <c r="E69" s="213">
        <f>'буџет општи дио'!E69</f>
        <v>3265</v>
      </c>
      <c r="F69" s="213">
        <f>'буџет општи дио'!F69</f>
        <v>7000</v>
      </c>
      <c r="G69" s="213">
        <f>'буџет општи дио'!G69</f>
        <v>10000</v>
      </c>
      <c r="H69" s="22">
        <f t="shared" si="4"/>
        <v>80</v>
      </c>
      <c r="I69" s="22">
        <f t="shared" si="5"/>
        <v>142.85714285714286</v>
      </c>
    </row>
    <row r="70" spans="1:9" ht="25.5" customHeight="1">
      <c r="A70" s="9"/>
      <c r="B70" s="12"/>
      <c r="C70" s="23"/>
      <c r="D70" s="213"/>
      <c r="E70" s="213"/>
      <c r="F70" s="220"/>
      <c r="G70" s="220"/>
      <c r="H70" s="17"/>
      <c r="I70" s="17"/>
    </row>
    <row r="71" spans="1:9" ht="25.5" customHeight="1">
      <c r="A71" s="9">
        <v>51</v>
      </c>
      <c r="B71" s="6">
        <v>723000</v>
      </c>
      <c r="C71" s="15" t="s">
        <v>36</v>
      </c>
      <c r="D71" s="211">
        <f>D72</f>
        <v>1000</v>
      </c>
      <c r="E71" s="211">
        <f>E72</f>
        <v>0</v>
      </c>
      <c r="F71" s="211">
        <f>F72</f>
        <v>1000</v>
      </c>
      <c r="G71" s="211">
        <f>G72</f>
        <v>1000</v>
      </c>
      <c r="H71" s="17">
        <f>G71/D71*100</f>
        <v>100</v>
      </c>
      <c r="I71" s="17">
        <f>G71/F71*100</f>
        <v>100</v>
      </c>
    </row>
    <row r="72" spans="1:9" s="33" customFormat="1" ht="25.5" customHeight="1">
      <c r="A72" s="29">
        <v>52</v>
      </c>
      <c r="B72" s="29">
        <v>723121</v>
      </c>
      <c r="C72" s="19" t="s">
        <v>37</v>
      </c>
      <c r="D72" s="243">
        <f>'буџет општи дио'!D72</f>
        <v>1000</v>
      </c>
      <c r="E72" s="243">
        <f>'буџет општи дио'!E72</f>
        <v>0</v>
      </c>
      <c r="F72" s="243">
        <f>'буџет општи дио'!F72</f>
        <v>1000</v>
      </c>
      <c r="G72" s="243">
        <f>'буџет општи дио'!G72</f>
        <v>1000</v>
      </c>
      <c r="H72" s="32">
        <f>G72/D72*100</f>
        <v>100</v>
      </c>
      <c r="I72" s="32">
        <f>G72/F72*100</f>
        <v>100</v>
      </c>
    </row>
    <row r="73" spans="1:9" ht="25.5" customHeight="1">
      <c r="A73" s="9">
        <v>53</v>
      </c>
      <c r="B73" s="6">
        <v>729000</v>
      </c>
      <c r="C73" s="15" t="s">
        <v>38</v>
      </c>
      <c r="D73" s="211">
        <f>D74</f>
        <v>6500</v>
      </c>
      <c r="E73" s="211">
        <f>E74</f>
        <v>4292</v>
      </c>
      <c r="F73" s="211">
        <f>F74</f>
        <v>6500</v>
      </c>
      <c r="G73" s="211">
        <f>G74</f>
        <v>6500</v>
      </c>
      <c r="H73" s="17">
        <f>G73/D73*100</f>
        <v>100</v>
      </c>
      <c r="I73" s="17">
        <f>G73/F73*100</f>
        <v>100</v>
      </c>
    </row>
    <row r="74" spans="1:9" ht="25.5" customHeight="1">
      <c r="A74" s="9">
        <v>54</v>
      </c>
      <c r="B74" s="9">
        <v>729124</v>
      </c>
      <c r="C74" s="19" t="s">
        <v>39</v>
      </c>
      <c r="D74" s="212">
        <f>'буџет општи дио'!D74</f>
        <v>6500</v>
      </c>
      <c r="E74" s="212">
        <f>'буџет општи дио'!E74</f>
        <v>4292</v>
      </c>
      <c r="F74" s="212">
        <f>'буџет општи дио'!F74</f>
        <v>6500</v>
      </c>
      <c r="G74" s="212">
        <f>'буџет општи дио'!G74</f>
        <v>6500</v>
      </c>
      <c r="H74" s="22">
        <f>G74/D74*100</f>
        <v>100</v>
      </c>
      <c r="I74" s="22">
        <f>G74/F74*100</f>
        <v>100</v>
      </c>
    </row>
    <row r="75" spans="1:9" ht="25.5" customHeight="1">
      <c r="A75" s="9"/>
      <c r="B75" s="12"/>
      <c r="C75" s="19"/>
      <c r="D75" s="212"/>
      <c r="E75" s="212"/>
      <c r="F75" s="220"/>
      <c r="G75" s="220"/>
      <c r="H75" s="22"/>
      <c r="I75" s="22"/>
    </row>
    <row r="76" spans="1:9" ht="25.5" customHeight="1">
      <c r="A76" s="9">
        <v>55</v>
      </c>
      <c r="B76" s="12"/>
      <c r="C76" s="15" t="s">
        <v>40</v>
      </c>
      <c r="D76" s="224"/>
      <c r="E76" s="224"/>
      <c r="F76" s="224"/>
      <c r="G76" s="224"/>
      <c r="H76" s="17"/>
      <c r="I76" s="17"/>
    </row>
    <row r="77" spans="1:9" ht="25.5" customHeight="1">
      <c r="A77" s="9">
        <v>56</v>
      </c>
      <c r="B77" s="6">
        <v>731000</v>
      </c>
      <c r="C77" s="15" t="s">
        <v>527</v>
      </c>
      <c r="D77" s="211">
        <f aca="true" t="shared" si="6" ref="D77:G78">D78</f>
        <v>1000</v>
      </c>
      <c r="E77" s="211">
        <f t="shared" si="6"/>
        <v>0</v>
      </c>
      <c r="F77" s="211">
        <f t="shared" si="6"/>
        <v>8500</v>
      </c>
      <c r="G77" s="211">
        <f t="shared" si="6"/>
        <v>0</v>
      </c>
      <c r="H77" s="17">
        <f aca="true" t="shared" si="7" ref="H77:H91">G77/D77*100</f>
        <v>0</v>
      </c>
      <c r="I77" s="17">
        <f aca="true" t="shared" si="8" ref="I77:I91">G77/F77*100</f>
        <v>0</v>
      </c>
    </row>
    <row r="78" spans="1:9" ht="25.5" customHeight="1">
      <c r="A78" s="9">
        <v>57</v>
      </c>
      <c r="B78" s="6">
        <v>731200</v>
      </c>
      <c r="C78" s="13" t="s">
        <v>41</v>
      </c>
      <c r="D78" s="211">
        <f t="shared" si="6"/>
        <v>1000</v>
      </c>
      <c r="E78" s="211">
        <f t="shared" si="6"/>
        <v>0</v>
      </c>
      <c r="F78" s="211">
        <f t="shared" si="6"/>
        <v>8500</v>
      </c>
      <c r="G78" s="211">
        <f t="shared" si="6"/>
        <v>0</v>
      </c>
      <c r="H78" s="17">
        <f t="shared" si="7"/>
        <v>0</v>
      </c>
      <c r="I78" s="17">
        <f t="shared" si="8"/>
        <v>0</v>
      </c>
    </row>
    <row r="79" spans="1:9" ht="25.5" customHeight="1">
      <c r="A79" s="9">
        <v>58</v>
      </c>
      <c r="B79" s="9">
        <v>731219</v>
      </c>
      <c r="C79" s="34" t="s">
        <v>42</v>
      </c>
      <c r="D79" s="212">
        <f>'буџет општи дио'!D79</f>
        <v>1000</v>
      </c>
      <c r="E79" s="212">
        <f>'буџет општи дио'!E79</f>
        <v>0</v>
      </c>
      <c r="F79" s="212">
        <f>'буџет општи дио'!F79</f>
        <v>8500</v>
      </c>
      <c r="G79" s="212">
        <f>'буџет општи дио'!G79</f>
        <v>0</v>
      </c>
      <c r="H79" s="22">
        <f t="shared" si="7"/>
        <v>0</v>
      </c>
      <c r="I79" s="22">
        <f t="shared" si="8"/>
        <v>0</v>
      </c>
    </row>
    <row r="80" spans="1:9" ht="25.5" customHeight="1">
      <c r="A80" s="9"/>
      <c r="B80" s="9"/>
      <c r="C80" s="34"/>
      <c r="D80" s="212"/>
      <c r="E80" s="212"/>
      <c r="F80" s="212"/>
      <c r="G80" s="212"/>
      <c r="H80" s="22"/>
      <c r="I80" s="22"/>
    </row>
    <row r="81" spans="1:9" ht="25.5" customHeight="1">
      <c r="A81" s="9">
        <v>59</v>
      </c>
      <c r="B81" s="6">
        <v>781300</v>
      </c>
      <c r="C81" s="35" t="s">
        <v>581</v>
      </c>
      <c r="D81" s="211">
        <f>SUM(D82:D85)</f>
        <v>243000</v>
      </c>
      <c r="E81" s="211">
        <f>SUM(E82:E85)</f>
        <v>191092</v>
      </c>
      <c r="F81" s="211">
        <f>SUM(F82:F85)</f>
        <v>270202</v>
      </c>
      <c r="G81" s="211">
        <f>SUM(G82:G85)</f>
        <v>275000</v>
      </c>
      <c r="H81" s="17">
        <f t="shared" si="7"/>
        <v>113.1687242798354</v>
      </c>
      <c r="I81" s="17">
        <f t="shared" si="8"/>
        <v>101.77570854397821</v>
      </c>
    </row>
    <row r="82" spans="1:9" ht="25.5" customHeight="1">
      <c r="A82" s="9">
        <v>60</v>
      </c>
      <c r="B82" s="9">
        <v>781311</v>
      </c>
      <c r="C82" s="34" t="s">
        <v>43</v>
      </c>
      <c r="D82" s="213">
        <f>'буџет општи дио'!D82</f>
        <v>45000</v>
      </c>
      <c r="E82" s="213">
        <f>'буџет општи дио'!E82</f>
        <v>42975</v>
      </c>
      <c r="F82" s="213">
        <f>'буџет општи дио'!F82</f>
        <v>60000</v>
      </c>
      <c r="G82" s="213">
        <f>'буџет општи дио'!G82</f>
        <v>65000</v>
      </c>
      <c r="H82" s="22">
        <f t="shared" si="7"/>
        <v>144.44444444444443</v>
      </c>
      <c r="I82" s="22">
        <f t="shared" si="8"/>
        <v>108.33333333333333</v>
      </c>
    </row>
    <row r="83" spans="1:9" ht="25.5" customHeight="1">
      <c r="A83" s="9">
        <v>61</v>
      </c>
      <c r="B83" s="9">
        <v>781316</v>
      </c>
      <c r="C83" s="34" t="s">
        <v>44</v>
      </c>
      <c r="D83" s="213">
        <f>'буџет општи дио'!D83</f>
        <v>190000</v>
      </c>
      <c r="E83" s="213">
        <f>'буџет општи дио'!E83</f>
        <v>143695</v>
      </c>
      <c r="F83" s="213">
        <f>'буџет општи дио'!F83</f>
        <v>202000</v>
      </c>
      <c r="G83" s="213">
        <f>'буџет општи дио'!G83</f>
        <v>202000</v>
      </c>
      <c r="H83" s="22">
        <f t="shared" si="7"/>
        <v>106.3157894736842</v>
      </c>
      <c r="I83" s="22">
        <f t="shared" si="8"/>
        <v>100</v>
      </c>
    </row>
    <row r="84" spans="1:9" ht="25.5" customHeight="1">
      <c r="A84" s="9">
        <v>62</v>
      </c>
      <c r="B84" s="9">
        <v>781316</v>
      </c>
      <c r="C84" s="34" t="s">
        <v>473</v>
      </c>
      <c r="D84" s="213">
        <f>'буџет општи дио'!D84</f>
        <v>8000</v>
      </c>
      <c r="E84" s="213">
        <f>'буџет општи дио'!E84</f>
        <v>4220</v>
      </c>
      <c r="F84" s="213">
        <f>'буџет општи дио'!F84</f>
        <v>8000</v>
      </c>
      <c r="G84" s="213">
        <f>'буџет општи дио'!G84</f>
        <v>8000</v>
      </c>
      <c r="H84" s="22">
        <f t="shared" si="7"/>
        <v>100</v>
      </c>
      <c r="I84" s="22">
        <f t="shared" si="8"/>
        <v>100</v>
      </c>
    </row>
    <row r="85" spans="1:9" ht="25.5" customHeight="1">
      <c r="A85" s="9">
        <v>63</v>
      </c>
      <c r="B85" s="9">
        <v>781319</v>
      </c>
      <c r="C85" s="34" t="s">
        <v>474</v>
      </c>
      <c r="D85" s="213">
        <f>'буџет општи дио'!D85</f>
        <v>0</v>
      </c>
      <c r="E85" s="213">
        <f>'буџет општи дио'!E85</f>
        <v>202</v>
      </c>
      <c r="F85" s="213">
        <f>'буџет општи дио'!F85</f>
        <v>202</v>
      </c>
      <c r="G85" s="213">
        <f>'буџет општи дио'!G85</f>
        <v>0</v>
      </c>
      <c r="H85" s="22" t="e">
        <f t="shared" si="7"/>
        <v>#DIV/0!</v>
      </c>
      <c r="I85" s="22">
        <f t="shared" si="8"/>
        <v>0</v>
      </c>
    </row>
    <row r="86" spans="1:9" ht="25.5" customHeight="1">
      <c r="A86" s="9"/>
      <c r="B86" s="9"/>
      <c r="C86" s="34"/>
      <c r="D86" s="213"/>
      <c r="E86" s="213"/>
      <c r="F86" s="213"/>
      <c r="G86" s="213"/>
      <c r="H86" s="36"/>
      <c r="I86" s="22"/>
    </row>
    <row r="87" spans="1:9" ht="25.5" customHeight="1">
      <c r="A87" s="9"/>
      <c r="B87" s="9"/>
      <c r="C87" s="87" t="s">
        <v>179</v>
      </c>
      <c r="D87" s="213"/>
      <c r="E87" s="213"/>
      <c r="F87" s="213"/>
      <c r="G87" s="213"/>
      <c r="H87" s="36"/>
      <c r="I87" s="22"/>
    </row>
    <row r="88" spans="1:9" s="78" customFormat="1" ht="25.5" customHeight="1">
      <c r="A88" s="79">
        <v>64</v>
      </c>
      <c r="B88" s="76">
        <v>810000</v>
      </c>
      <c r="C88" s="77" t="s">
        <v>156</v>
      </c>
      <c r="D88" s="244">
        <f>D90+D89</f>
        <v>0</v>
      </c>
      <c r="E88" s="244">
        <f>E90+E89</f>
        <v>0</v>
      </c>
      <c r="F88" s="244">
        <f>F90+F89</f>
        <v>0</v>
      </c>
      <c r="G88" s="244">
        <f>G90+G89</f>
        <v>0</v>
      </c>
      <c r="H88" s="50" t="e">
        <f>G88/D88*100</f>
        <v>#DIV/0!</v>
      </c>
      <c r="I88" s="43" t="e">
        <f>G88/F88*100</f>
        <v>#DIV/0!</v>
      </c>
    </row>
    <row r="89" spans="1:9" s="75" customFormat="1" ht="25.5" customHeight="1">
      <c r="A89" s="79">
        <v>65</v>
      </c>
      <c r="B89" s="72">
        <v>813111</v>
      </c>
      <c r="C89" s="73" t="s">
        <v>157</v>
      </c>
      <c r="D89" s="247">
        <f>'буџет општи дио'!D290</f>
        <v>0</v>
      </c>
      <c r="E89" s="247">
        <f>'буџет општи дио'!E290</f>
        <v>0</v>
      </c>
      <c r="F89" s="247">
        <f>'буџет општи дио'!F290</f>
        <v>0</v>
      </c>
      <c r="G89" s="247">
        <f>'буџет општи дио'!G290</f>
        <v>0</v>
      </c>
      <c r="H89" s="46" t="e">
        <f>G89/D89*100</f>
        <v>#DIV/0!</v>
      </c>
      <c r="I89" s="47" t="e">
        <f>G89/F89*100</f>
        <v>#DIV/0!</v>
      </c>
    </row>
    <row r="90" spans="1:12" s="75" customFormat="1" ht="25.5" customHeight="1">
      <c r="A90" s="79">
        <v>66</v>
      </c>
      <c r="B90" s="72"/>
      <c r="C90" s="73" t="s">
        <v>158</v>
      </c>
      <c r="D90" s="247">
        <f>'буџет општи дио'!D291</f>
        <v>0</v>
      </c>
      <c r="E90" s="247">
        <f>'буџет општи дио'!E291</f>
        <v>0</v>
      </c>
      <c r="F90" s="247">
        <f>'буџет општи дио'!F291</f>
        <v>0</v>
      </c>
      <c r="G90" s="247">
        <f>'буџет општи дио'!G291</f>
        <v>0</v>
      </c>
      <c r="H90" s="46" t="e">
        <f>G90/D90*100</f>
        <v>#DIV/0!</v>
      </c>
      <c r="I90" s="47" t="e">
        <f>G90/F90*100</f>
        <v>#DIV/0!</v>
      </c>
      <c r="K90" s="96"/>
      <c r="L90" s="96"/>
    </row>
    <row r="91" spans="1:9" ht="25.5" customHeight="1">
      <c r="A91" s="9">
        <v>67</v>
      </c>
      <c r="B91" s="9"/>
      <c r="C91" s="87" t="s">
        <v>180</v>
      </c>
      <c r="D91" s="234">
        <f>D7+D88</f>
        <v>3862875</v>
      </c>
      <c r="E91" s="234">
        <f>E7+E88</f>
        <v>3621841</v>
      </c>
      <c r="F91" s="234">
        <f>F7+F88</f>
        <v>4619300</v>
      </c>
      <c r="G91" s="234">
        <f>G7+G88</f>
        <v>3964920</v>
      </c>
      <c r="H91" s="17">
        <f t="shared" si="7"/>
        <v>102.64168527327445</v>
      </c>
      <c r="I91" s="17">
        <f t="shared" si="8"/>
        <v>85.83378433961856</v>
      </c>
    </row>
    <row r="93" ht="12.75">
      <c r="C93" s="26"/>
    </row>
  </sheetData>
  <sheetProtection/>
  <mergeCells count="11">
    <mergeCell ref="F3:F5"/>
    <mergeCell ref="G3:G5"/>
    <mergeCell ref="H4:H5"/>
    <mergeCell ref="I4:I5"/>
    <mergeCell ref="A1:I1"/>
    <mergeCell ref="A2:I2"/>
    <mergeCell ref="A3:A6"/>
    <mergeCell ref="B3:B5"/>
    <mergeCell ref="C3:C5"/>
    <mergeCell ref="D3:D5"/>
    <mergeCell ref="E3:E5"/>
  </mergeCells>
  <printOptions/>
  <pageMargins left="0.3937007874015748" right="0.15748031496062992" top="0.3937007874015748" bottom="0.2755905511811024" header="0.5118110236220472" footer="0.5118110236220472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N257"/>
  <sheetViews>
    <sheetView zoomScalePageLayoutView="0" workbookViewId="0" topLeftCell="A1">
      <selection activeCell="G3" sqref="G3:G5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45.00390625" style="2" customWidth="1"/>
    <col min="4" max="4" width="10.00390625" style="226" customWidth="1"/>
    <col min="5" max="5" width="10.8515625" style="226" customWidth="1"/>
    <col min="6" max="6" width="10.140625" style="226" customWidth="1"/>
    <col min="7" max="7" width="10.28125" style="226" customWidth="1"/>
    <col min="8" max="9" width="7.421875" style="203" customWidth="1"/>
  </cols>
  <sheetData>
    <row r="1" spans="1:9" s="5" customFormat="1" ht="15.75" customHeight="1">
      <c r="A1" s="333" t="s">
        <v>804</v>
      </c>
      <c r="B1" s="333"/>
      <c r="C1" s="333"/>
      <c r="D1" s="333"/>
      <c r="E1" s="333"/>
      <c r="F1" s="333"/>
      <c r="G1" s="333"/>
      <c r="H1" s="333"/>
      <c r="I1" s="333"/>
    </row>
    <row r="2" spans="1:9" s="5" customFormat="1" ht="15.75" customHeight="1">
      <c r="A2" s="334" t="s">
        <v>181</v>
      </c>
      <c r="B2" s="334"/>
      <c r="C2" s="334"/>
      <c r="D2" s="334"/>
      <c r="E2" s="334"/>
      <c r="F2" s="334"/>
      <c r="G2" s="334"/>
      <c r="H2" s="334"/>
      <c r="I2" s="334"/>
    </row>
    <row r="3" spans="1:9" ht="12.75" customHeight="1">
      <c r="A3" s="337" t="s">
        <v>1</v>
      </c>
      <c r="B3" s="336" t="s">
        <v>2</v>
      </c>
      <c r="C3" s="337" t="s">
        <v>3</v>
      </c>
      <c r="D3" s="338" t="s">
        <v>617</v>
      </c>
      <c r="E3" s="338" t="s">
        <v>618</v>
      </c>
      <c r="F3" s="338" t="s">
        <v>620</v>
      </c>
      <c r="G3" s="338" t="s">
        <v>803</v>
      </c>
      <c r="H3" s="202" t="s">
        <v>4</v>
      </c>
      <c r="I3" s="202" t="s">
        <v>4</v>
      </c>
    </row>
    <row r="4" spans="1:9" ht="12.75">
      <c r="A4" s="337"/>
      <c r="B4" s="336"/>
      <c r="C4" s="337"/>
      <c r="D4" s="338"/>
      <c r="E4" s="338"/>
      <c r="F4" s="338"/>
      <c r="G4" s="338"/>
      <c r="H4" s="332" t="s">
        <v>5</v>
      </c>
      <c r="I4" s="332" t="s">
        <v>6</v>
      </c>
    </row>
    <row r="5" spans="1:9" ht="12.75">
      <c r="A5" s="337"/>
      <c r="B5" s="336"/>
      <c r="C5" s="337"/>
      <c r="D5" s="338"/>
      <c r="E5" s="338"/>
      <c r="F5" s="338"/>
      <c r="G5" s="338"/>
      <c r="H5" s="332"/>
      <c r="I5" s="332"/>
    </row>
    <row r="6" spans="1:9" s="11" customFormat="1" ht="18" customHeight="1">
      <c r="A6" s="337"/>
      <c r="B6" s="9">
        <v>1</v>
      </c>
      <c r="C6" s="9">
        <v>2</v>
      </c>
      <c r="D6" s="209">
        <v>3</v>
      </c>
      <c r="E6" s="209">
        <v>4</v>
      </c>
      <c r="F6" s="209">
        <v>5</v>
      </c>
      <c r="G6" s="209">
        <v>6</v>
      </c>
      <c r="H6" s="10">
        <v>7</v>
      </c>
      <c r="I6" s="10">
        <v>8</v>
      </c>
    </row>
    <row r="7" spans="1:10" ht="25.5" customHeight="1">
      <c r="A7" s="37">
        <v>1</v>
      </c>
      <c r="B7" s="38"/>
      <c r="C7" s="39" t="s">
        <v>801</v>
      </c>
      <c r="D7" s="244">
        <f>D8+D203</f>
        <v>2990930</v>
      </c>
      <c r="E7" s="244">
        <f>E8+E203</f>
        <v>2025570</v>
      </c>
      <c r="F7" s="244">
        <f>F8+F203</f>
        <v>3096902</v>
      </c>
      <c r="G7" s="244">
        <f>G8+G203</f>
        <v>3236437</v>
      </c>
      <c r="H7" s="50">
        <f aca="true" t="shared" si="0" ref="H7:H14">G7/D7*100</f>
        <v>108.20838334564836</v>
      </c>
      <c r="I7" s="43">
        <f aca="true" t="shared" si="1" ref="I7:I14">G7/F7*100</f>
        <v>104.50563175715601</v>
      </c>
      <c r="J7" s="97"/>
    </row>
    <row r="8" spans="1:10" ht="25.5" customHeight="1">
      <c r="A8" s="37">
        <v>2</v>
      </c>
      <c r="B8" s="38">
        <v>410000</v>
      </c>
      <c r="C8" s="39" t="s">
        <v>687</v>
      </c>
      <c r="D8" s="244">
        <f>D9+D35+D120+D126+D134+D177+D197</f>
        <v>2940930</v>
      </c>
      <c r="E8" s="244">
        <f>E9+E35+E120+E126+E134+E177+E197</f>
        <v>2025570</v>
      </c>
      <c r="F8" s="244">
        <f>F9+F35+F120+F126+F134+F177+F197</f>
        <v>3046902</v>
      </c>
      <c r="G8" s="244">
        <f>G9+G35+G120+G126+G134+G177+G197</f>
        <v>3186437</v>
      </c>
      <c r="H8" s="50">
        <f t="shared" si="0"/>
        <v>108.3479375571673</v>
      </c>
      <c r="I8" s="43">
        <f t="shared" si="1"/>
        <v>104.57956967437745</v>
      </c>
      <c r="J8" s="97"/>
    </row>
    <row r="9" spans="1:10" ht="25.5" customHeight="1">
      <c r="A9" s="37">
        <v>3</v>
      </c>
      <c r="B9" s="38">
        <v>411000</v>
      </c>
      <c r="C9" s="39" t="s">
        <v>585</v>
      </c>
      <c r="D9" s="244">
        <f>D10+D16+D23+D25+D30</f>
        <v>1189948</v>
      </c>
      <c r="E9" s="244">
        <f>E10+E16+E23+E25+E30</f>
        <v>824217</v>
      </c>
      <c r="F9" s="244">
        <f>F10+F16+F23+F25+F30</f>
        <v>1189948</v>
      </c>
      <c r="G9" s="244">
        <f>G10+G16+G23+G25+G30</f>
        <v>1247328</v>
      </c>
      <c r="H9" s="50">
        <f t="shared" si="0"/>
        <v>104.82205945133738</v>
      </c>
      <c r="I9" s="43">
        <f t="shared" si="1"/>
        <v>104.82205945133738</v>
      </c>
      <c r="J9" s="98"/>
    </row>
    <row r="10" spans="1:10" ht="25.5" customHeight="1">
      <c r="A10" s="37">
        <v>4</v>
      </c>
      <c r="B10" s="38">
        <v>411100</v>
      </c>
      <c r="C10" s="44" t="s">
        <v>182</v>
      </c>
      <c r="D10" s="211">
        <f>SUM(D11:D14)</f>
        <v>911740</v>
      </c>
      <c r="E10" s="211">
        <f>SUM(E11:E14)</f>
        <v>648523</v>
      </c>
      <c r="F10" s="211">
        <f>SUM(F11:F14)</f>
        <v>926610</v>
      </c>
      <c r="G10" s="211">
        <f>SUM(G11:G14)</f>
        <v>1025656</v>
      </c>
      <c r="H10" s="50">
        <f t="shared" si="0"/>
        <v>112.49435145984602</v>
      </c>
      <c r="I10" s="43">
        <f t="shared" si="1"/>
        <v>110.68907091440843</v>
      </c>
      <c r="J10" s="98"/>
    </row>
    <row r="11" spans="1:10" ht="25.5" customHeight="1">
      <c r="A11" s="37">
        <v>5</v>
      </c>
      <c r="B11" s="37">
        <v>411111</v>
      </c>
      <c r="C11" s="45" t="s">
        <v>45</v>
      </c>
      <c r="D11" s="219">
        <f>'буџет општи дио'!D91</f>
        <v>563722</v>
      </c>
      <c r="E11" s="219">
        <f>'буџет општи дио'!E91</f>
        <v>401166</v>
      </c>
      <c r="F11" s="219">
        <f>'буџет општи дио'!F91</f>
        <v>572147</v>
      </c>
      <c r="G11" s="219">
        <f>'буџет општи дио'!G91</f>
        <v>632912</v>
      </c>
      <c r="H11" s="46">
        <f t="shared" si="0"/>
        <v>112.27378033853566</v>
      </c>
      <c r="I11" s="47">
        <f t="shared" si="1"/>
        <v>110.62052234827763</v>
      </c>
      <c r="J11" s="99"/>
    </row>
    <row r="12" spans="1:10" s="48" customFormat="1" ht="25.5" customHeight="1">
      <c r="A12" s="37">
        <v>6</v>
      </c>
      <c r="B12" s="37">
        <v>411112</v>
      </c>
      <c r="C12" s="45" t="s">
        <v>46</v>
      </c>
      <c r="D12" s="219">
        <f>'буџет општи дио'!D92</f>
        <v>0</v>
      </c>
      <c r="E12" s="219">
        <f>'буџет општи дио'!E92</f>
        <v>0</v>
      </c>
      <c r="F12" s="219">
        <f>'буџет општи дио'!F92</f>
        <v>0</v>
      </c>
      <c r="G12" s="219">
        <f>'буџет општи дио'!G92</f>
        <v>0</v>
      </c>
      <c r="H12" s="47" t="e">
        <f t="shared" si="0"/>
        <v>#DIV/0!</v>
      </c>
      <c r="I12" s="47" t="e">
        <f t="shared" si="1"/>
        <v>#DIV/0!</v>
      </c>
      <c r="J12" s="99"/>
    </row>
    <row r="13" spans="1:10" ht="25.5" customHeight="1">
      <c r="A13" s="37">
        <v>7</v>
      </c>
      <c r="B13" s="37">
        <v>411191</v>
      </c>
      <c r="C13" s="45" t="s">
        <v>47</v>
      </c>
      <c r="D13" s="219">
        <f>'буџет општи дио'!D93</f>
        <v>47168</v>
      </c>
      <c r="E13" s="219">
        <f>'буџет општи дио'!E93</f>
        <v>33380</v>
      </c>
      <c r="F13" s="219">
        <f>'буџет општи дио'!F93</f>
        <v>48682</v>
      </c>
      <c r="G13" s="219">
        <f>'буџет општи дио'!G93</f>
        <v>54278</v>
      </c>
      <c r="H13" s="46">
        <f t="shared" si="0"/>
        <v>115.07377883310718</v>
      </c>
      <c r="I13" s="47">
        <f t="shared" si="1"/>
        <v>111.49500842200402</v>
      </c>
      <c r="J13" s="99"/>
    </row>
    <row r="14" spans="1:10" ht="25.5" customHeight="1">
      <c r="A14" s="37">
        <v>8</v>
      </c>
      <c r="B14" s="37">
        <v>411199</v>
      </c>
      <c r="C14" s="45" t="s">
        <v>48</v>
      </c>
      <c r="D14" s="219">
        <f>'буџет општи дио'!D94</f>
        <v>300850</v>
      </c>
      <c r="E14" s="219">
        <f>'буџет општи дио'!E94</f>
        <v>213977</v>
      </c>
      <c r="F14" s="219">
        <f>'буџет општи дио'!F94</f>
        <v>305781</v>
      </c>
      <c r="G14" s="219">
        <f>'буџет општи дио'!G94</f>
        <v>338466</v>
      </c>
      <c r="H14" s="46">
        <f t="shared" si="0"/>
        <v>112.50324081768323</v>
      </c>
      <c r="I14" s="47">
        <f t="shared" si="1"/>
        <v>110.68902253573636</v>
      </c>
      <c r="J14" s="99"/>
    </row>
    <row r="15" spans="1:10" ht="25.5" customHeight="1">
      <c r="A15" s="37"/>
      <c r="B15" s="49"/>
      <c r="C15" s="45"/>
      <c r="D15" s="219"/>
      <c r="E15" s="219"/>
      <c r="F15" s="219"/>
      <c r="G15" s="219"/>
      <c r="H15" s="50"/>
      <c r="I15" s="43"/>
      <c r="J15" s="98"/>
    </row>
    <row r="16" spans="1:10" ht="25.5" customHeight="1">
      <c r="A16" s="37">
        <v>9</v>
      </c>
      <c r="B16" s="38">
        <v>411200</v>
      </c>
      <c r="C16" s="39" t="s">
        <v>586</v>
      </c>
      <c r="D16" s="211">
        <f>SUM(D17:D21)</f>
        <v>168441</v>
      </c>
      <c r="E16" s="211">
        <f>SUM(E17:E21)</f>
        <v>103801</v>
      </c>
      <c r="F16" s="211">
        <f>SUM(F17:F21)</f>
        <v>156732</v>
      </c>
      <c r="G16" s="211">
        <f>SUM(G17:G21)</f>
        <v>129647</v>
      </c>
      <c r="H16" s="50">
        <f aca="true" t="shared" si="2" ref="H16:H21">G16/D16*100</f>
        <v>76.96879025890371</v>
      </c>
      <c r="I16" s="43">
        <f aca="true" t="shared" si="3" ref="I16:I21">G16/F16*100</f>
        <v>82.71890871041012</v>
      </c>
      <c r="J16" s="98"/>
    </row>
    <row r="17" spans="1:10" ht="25.5" customHeight="1">
      <c r="A17" s="37">
        <v>10</v>
      </c>
      <c r="B17" s="37">
        <v>411211</v>
      </c>
      <c r="C17" s="51" t="s">
        <v>49</v>
      </c>
      <c r="D17" s="219">
        <f>'буџет општи дио'!D97</f>
        <v>23285</v>
      </c>
      <c r="E17" s="219">
        <f>'буџет општи дио'!E97</f>
        <v>11359</v>
      </c>
      <c r="F17" s="219">
        <f>'буџет општи дио'!F97</f>
        <v>15570</v>
      </c>
      <c r="G17" s="219">
        <f>'буџет општи дио'!G97</f>
        <v>18080</v>
      </c>
      <c r="H17" s="46">
        <f t="shared" si="2"/>
        <v>77.64655357526304</v>
      </c>
      <c r="I17" s="47">
        <f t="shared" si="3"/>
        <v>116.12074502247913</v>
      </c>
      <c r="J17" s="99"/>
    </row>
    <row r="18" spans="1:10" ht="25.5" customHeight="1">
      <c r="A18" s="37">
        <v>11</v>
      </c>
      <c r="B18" s="37">
        <v>411221</v>
      </c>
      <c r="C18" s="51" t="s">
        <v>50</v>
      </c>
      <c r="D18" s="219">
        <f>'буџет општи дио'!D98</f>
        <v>119466</v>
      </c>
      <c r="E18" s="219">
        <f>'буџет општи дио'!E98</f>
        <v>70198</v>
      </c>
      <c r="F18" s="219">
        <f>'буџет општи дио'!F98</f>
        <v>114969</v>
      </c>
      <c r="G18" s="219">
        <f>'буџет општи дио'!G98</f>
        <v>82417</v>
      </c>
      <c r="H18" s="46">
        <f t="shared" si="2"/>
        <v>68.98782917315387</v>
      </c>
      <c r="I18" s="47">
        <f t="shared" si="3"/>
        <v>71.6862806495664</v>
      </c>
      <c r="J18" s="99"/>
    </row>
    <row r="19" spans="1:10" ht="25.5" customHeight="1">
      <c r="A19" s="37">
        <v>12</v>
      </c>
      <c r="B19" s="37">
        <v>411222</v>
      </c>
      <c r="C19" s="52" t="s">
        <v>51</v>
      </c>
      <c r="D19" s="219">
        <f>'буџет општи дио'!D99</f>
        <v>19840</v>
      </c>
      <c r="E19" s="219">
        <f>'буџет општи дио'!E99</f>
        <v>19605</v>
      </c>
      <c r="F19" s="219">
        <f>'буџет општи дио'!F99</f>
        <v>22435</v>
      </c>
      <c r="G19" s="219">
        <f>'буџет општи дио'!G99</f>
        <v>22250</v>
      </c>
      <c r="H19" s="46">
        <f t="shared" si="2"/>
        <v>112.14717741935485</v>
      </c>
      <c r="I19" s="47">
        <f t="shared" si="3"/>
        <v>99.17539558725205</v>
      </c>
      <c r="J19" s="99"/>
    </row>
    <row r="20" spans="1:10" ht="25.5" customHeight="1">
      <c r="A20" s="37">
        <v>13</v>
      </c>
      <c r="B20" s="37">
        <v>411232</v>
      </c>
      <c r="C20" s="51" t="s">
        <v>52</v>
      </c>
      <c r="D20" s="219">
        <f>'буџет општи дио'!D100</f>
        <v>1500</v>
      </c>
      <c r="E20" s="219">
        <f>'буџет општи дио'!E100</f>
        <v>0</v>
      </c>
      <c r="F20" s="219">
        <f>'буџет општи дио'!F100</f>
        <v>0</v>
      </c>
      <c r="G20" s="219">
        <f>'буџет општи дио'!G100</f>
        <v>2250</v>
      </c>
      <c r="H20" s="46">
        <f t="shared" si="2"/>
        <v>150</v>
      </c>
      <c r="I20" s="47" t="e">
        <f t="shared" si="3"/>
        <v>#DIV/0!</v>
      </c>
      <c r="J20" s="99"/>
    </row>
    <row r="21" spans="1:9" s="5" customFormat="1" ht="25.5" customHeight="1">
      <c r="A21" s="37">
        <v>14</v>
      </c>
      <c r="B21" s="53" t="s">
        <v>514</v>
      </c>
      <c r="C21" s="19" t="s">
        <v>236</v>
      </c>
      <c r="D21" s="219">
        <f>'буџет општи дио'!D101</f>
        <v>4350</v>
      </c>
      <c r="E21" s="219">
        <f>'буџет општи дио'!E101</f>
        <v>2639</v>
      </c>
      <c r="F21" s="219">
        <f>'буџет општи дио'!F101</f>
        <v>3758</v>
      </c>
      <c r="G21" s="219">
        <f>'буџет општи дио'!G101</f>
        <v>4650</v>
      </c>
      <c r="H21" s="54">
        <f t="shared" si="2"/>
        <v>106.89655172413792</v>
      </c>
      <c r="I21" s="54">
        <f t="shared" si="3"/>
        <v>123.73602980308675</v>
      </c>
    </row>
    <row r="22" spans="1:10" ht="25.5" customHeight="1">
      <c r="A22" s="37"/>
      <c r="B22" s="49"/>
      <c r="C22" s="51"/>
      <c r="D22" s="219"/>
      <c r="E22" s="219"/>
      <c r="F22" s="219"/>
      <c r="G22" s="219"/>
      <c r="H22" s="50"/>
      <c r="I22" s="43"/>
      <c r="J22" s="98"/>
    </row>
    <row r="23" spans="1:10" ht="25.5" customHeight="1">
      <c r="A23" s="37">
        <v>15</v>
      </c>
      <c r="B23" s="38">
        <v>411290</v>
      </c>
      <c r="C23" s="39" t="s">
        <v>54</v>
      </c>
      <c r="D23" s="244">
        <f>'буџет општи дио'!D103</f>
        <v>92566</v>
      </c>
      <c r="E23" s="244">
        <f>'буџет општи дио'!E103</f>
        <v>59129</v>
      </c>
      <c r="F23" s="244">
        <f>'буџет општи дио'!F103</f>
        <v>90463</v>
      </c>
      <c r="G23" s="244">
        <f>'буџет општи дио'!G103</f>
        <v>70391</v>
      </c>
      <c r="H23" s="50">
        <f>G23/D23*100</f>
        <v>76.04411987122701</v>
      </c>
      <c r="I23" s="43">
        <f>G23/F23*100</f>
        <v>77.8119231066845</v>
      </c>
      <c r="J23" s="98"/>
    </row>
    <row r="24" spans="1:10" ht="25.5" customHeight="1">
      <c r="A24" s="37"/>
      <c r="B24" s="38"/>
      <c r="C24" s="39"/>
      <c r="D24" s="244"/>
      <c r="E24" s="244"/>
      <c r="F24" s="244"/>
      <c r="G24" s="244"/>
      <c r="H24" s="50"/>
      <c r="I24" s="43"/>
      <c r="J24" s="98"/>
    </row>
    <row r="25" spans="1:9" s="5" customFormat="1" ht="25.5" customHeight="1">
      <c r="A25" s="9">
        <v>16</v>
      </c>
      <c r="B25" s="132" t="s">
        <v>493</v>
      </c>
      <c r="C25" s="39" t="s">
        <v>544</v>
      </c>
      <c r="D25" s="211">
        <f>SUM(D26:D28)</f>
        <v>9201</v>
      </c>
      <c r="E25" s="211">
        <f>SUM(E26:E28)</f>
        <v>9809</v>
      </c>
      <c r="F25" s="211">
        <f>SUM(F26:F28)</f>
        <v>11858</v>
      </c>
      <c r="G25" s="211">
        <f>SUM(G26:G28)</f>
        <v>12634</v>
      </c>
      <c r="H25" s="66">
        <f>G25/D25*100</f>
        <v>137.31116183023585</v>
      </c>
      <c r="I25" s="66">
        <f>G25/F25*100</f>
        <v>106.54410524540394</v>
      </c>
    </row>
    <row r="26" spans="1:9" s="5" customFormat="1" ht="25.5" customHeight="1">
      <c r="A26" s="9">
        <v>17</v>
      </c>
      <c r="B26" s="53" t="s">
        <v>494</v>
      </c>
      <c r="C26" s="51" t="s">
        <v>495</v>
      </c>
      <c r="D26" s="212">
        <f>'буџет општи дио'!D107</f>
        <v>5548</v>
      </c>
      <c r="E26" s="212">
        <f>'буџет општи дио'!E107</f>
        <v>5892</v>
      </c>
      <c r="F26" s="212">
        <f>'буџет општи дио'!F107</f>
        <v>7150</v>
      </c>
      <c r="G26" s="212">
        <f>'буџет општи дио'!G107</f>
        <v>7618</v>
      </c>
      <c r="H26" s="54">
        <f>G26/D26*100</f>
        <v>137.31074260994953</v>
      </c>
      <c r="I26" s="54">
        <f>G26/F26*100</f>
        <v>106.54545454545455</v>
      </c>
    </row>
    <row r="27" spans="1:9" s="5" customFormat="1" ht="25.5" customHeight="1">
      <c r="A27" s="9">
        <v>18</v>
      </c>
      <c r="B27" s="53" t="s">
        <v>496</v>
      </c>
      <c r="C27" s="51" t="s">
        <v>497</v>
      </c>
      <c r="D27" s="212">
        <f>'буџет општи дио'!D108</f>
        <v>617</v>
      </c>
      <c r="E27" s="212">
        <f>'буџет општи дио'!E108</f>
        <v>644</v>
      </c>
      <c r="F27" s="212">
        <f>'буџет општи дио'!F108</f>
        <v>795</v>
      </c>
      <c r="G27" s="212">
        <f>'буџет општи дио'!G108</f>
        <v>847</v>
      </c>
      <c r="H27" s="54">
        <f>G27/D27*100</f>
        <v>137.27714748784442</v>
      </c>
      <c r="I27" s="54">
        <f>G27/F27*100</f>
        <v>106.54088050314465</v>
      </c>
    </row>
    <row r="28" spans="1:9" s="5" customFormat="1" ht="25.5" customHeight="1">
      <c r="A28" s="9">
        <v>19</v>
      </c>
      <c r="B28" s="53" t="s">
        <v>498</v>
      </c>
      <c r="C28" s="51" t="s">
        <v>499</v>
      </c>
      <c r="D28" s="212">
        <f>'буџет општи дио'!D109</f>
        <v>3036</v>
      </c>
      <c r="E28" s="212">
        <f>'буџет општи дио'!E109</f>
        <v>3273</v>
      </c>
      <c r="F28" s="212">
        <f>'буџет општи дио'!F109</f>
        <v>3913</v>
      </c>
      <c r="G28" s="212">
        <f>'буџет општи дио'!G109</f>
        <v>4169</v>
      </c>
      <c r="H28" s="54">
        <f>G28/D28*100</f>
        <v>137.31884057971016</v>
      </c>
      <c r="I28" s="54">
        <f>G28/F28*100</f>
        <v>106.54229491438794</v>
      </c>
    </row>
    <row r="29" spans="1:9" s="5" customFormat="1" ht="23.25" customHeight="1">
      <c r="A29" s="9"/>
      <c r="B29" s="53"/>
      <c r="C29" s="60"/>
      <c r="D29" s="213"/>
      <c r="E29" s="213"/>
      <c r="F29" s="212"/>
      <c r="G29" s="213"/>
      <c r="H29" s="54"/>
      <c r="I29" s="54"/>
    </row>
    <row r="30" spans="1:9" s="5" customFormat="1" ht="25.5" customHeight="1">
      <c r="A30" s="9">
        <v>20</v>
      </c>
      <c r="B30" s="132" t="s">
        <v>500</v>
      </c>
      <c r="C30" s="39" t="s">
        <v>543</v>
      </c>
      <c r="D30" s="211">
        <f>SUM(D31:D33)</f>
        <v>8000</v>
      </c>
      <c r="E30" s="211">
        <f>SUM(E31:E33)</f>
        <v>2955</v>
      </c>
      <c r="F30" s="211">
        <f>SUM(F31:F33)</f>
        <v>4285</v>
      </c>
      <c r="G30" s="211">
        <f>SUM(G31:G33)</f>
        <v>9000</v>
      </c>
      <c r="H30" s="66">
        <f>G30/D30*100</f>
        <v>112.5</v>
      </c>
      <c r="I30" s="66">
        <f>G30/F30*100</f>
        <v>210.0350058343057</v>
      </c>
    </row>
    <row r="31" spans="1:11" s="5" customFormat="1" ht="25.5" customHeight="1">
      <c r="A31" s="9">
        <v>21</v>
      </c>
      <c r="B31" s="53" t="s">
        <v>501</v>
      </c>
      <c r="C31" s="51" t="s">
        <v>502</v>
      </c>
      <c r="D31" s="213">
        <f>'буџет општи дио'!D111</f>
        <v>0</v>
      </c>
      <c r="E31" s="213">
        <f>'буџет општи дио'!E111</f>
        <v>1285</v>
      </c>
      <c r="F31" s="213">
        <f>'буџет општи дио'!F111</f>
        <v>1285</v>
      </c>
      <c r="G31" s="213">
        <f>'буџет општи дио'!G111</f>
        <v>3000</v>
      </c>
      <c r="H31" s="54" t="e">
        <f>G31/D31*100</f>
        <v>#DIV/0!</v>
      </c>
      <c r="I31" s="54">
        <f>G31/F31*100</f>
        <v>233.46303501945528</v>
      </c>
      <c r="K31" s="100"/>
    </row>
    <row r="32" spans="1:9" s="5" customFormat="1" ht="25.5" customHeight="1">
      <c r="A32" s="9">
        <v>22</v>
      </c>
      <c r="B32" s="53" t="s">
        <v>503</v>
      </c>
      <c r="C32" s="51" t="s">
        <v>53</v>
      </c>
      <c r="D32" s="213">
        <f>'буџет општи дио'!D112</f>
        <v>3000</v>
      </c>
      <c r="E32" s="213">
        <f>'буџет општи дио'!E112</f>
        <v>0</v>
      </c>
      <c r="F32" s="213">
        <f>'буџет општи дио'!F112</f>
        <v>0</v>
      </c>
      <c r="G32" s="213">
        <f>'буџет општи дио'!G112</f>
        <v>2250</v>
      </c>
      <c r="H32" s="54">
        <f>G32/D32*100</f>
        <v>75</v>
      </c>
      <c r="I32" s="54" t="e">
        <f>G32/F32*100</f>
        <v>#DIV/0!</v>
      </c>
    </row>
    <row r="33" spans="1:9" s="5" customFormat="1" ht="25.5" customHeight="1">
      <c r="A33" s="9">
        <v>23</v>
      </c>
      <c r="B33" s="53" t="s">
        <v>504</v>
      </c>
      <c r="C33" s="51" t="s">
        <v>505</v>
      </c>
      <c r="D33" s="213">
        <f>'буџет општи дио'!D113</f>
        <v>5000</v>
      </c>
      <c r="E33" s="213">
        <f>'буџет општи дио'!E113</f>
        <v>1670</v>
      </c>
      <c r="F33" s="213">
        <f>'буџет општи дио'!F113</f>
        <v>3000</v>
      </c>
      <c r="G33" s="213">
        <f>'буџет општи дио'!G113</f>
        <v>3750</v>
      </c>
      <c r="H33" s="54">
        <f>G33/D33*100</f>
        <v>75</v>
      </c>
      <c r="I33" s="54">
        <f>G33/F33*100</f>
        <v>125</v>
      </c>
    </row>
    <row r="34" spans="1:10" ht="23.25" customHeight="1">
      <c r="A34" s="37"/>
      <c r="B34" s="49"/>
      <c r="C34" s="51"/>
      <c r="D34" s="219"/>
      <c r="E34" s="219"/>
      <c r="F34" s="219"/>
      <c r="G34" s="219"/>
      <c r="H34" s="50"/>
      <c r="I34" s="43"/>
      <c r="J34" s="98"/>
    </row>
    <row r="35" spans="1:10" ht="25.5" customHeight="1">
      <c r="A35" s="37">
        <v>24</v>
      </c>
      <c r="B35" s="38">
        <v>412000</v>
      </c>
      <c r="C35" s="39" t="s">
        <v>686</v>
      </c>
      <c r="D35" s="211">
        <f>D37+D39+D55+D65+D73+D75+D86+D92+D61</f>
        <v>552265</v>
      </c>
      <c r="E35" s="211">
        <f>E37+E39+E55+E65+E73+E75+E86+E92+E61</f>
        <v>392081</v>
      </c>
      <c r="F35" s="211">
        <f>F37+F39+F55+F65+F73+F75+F86+F92+F61</f>
        <v>606371</v>
      </c>
      <c r="G35" s="211">
        <f>G37+G39+G55+G65+G73+G75+G86+G92+G61</f>
        <v>617566</v>
      </c>
      <c r="H35" s="50">
        <f>G35/D35*100</f>
        <v>111.82421482440495</v>
      </c>
      <c r="I35" s="43">
        <f>G35/F35*100</f>
        <v>101.84622945358535</v>
      </c>
      <c r="J35" s="97"/>
    </row>
    <row r="36" spans="1:10" ht="25.5" customHeight="1">
      <c r="A36" s="37"/>
      <c r="B36" s="38"/>
      <c r="C36" s="39"/>
      <c r="D36" s="211"/>
      <c r="E36" s="211"/>
      <c r="F36" s="211"/>
      <c r="G36" s="211"/>
      <c r="H36" s="50"/>
      <c r="I36" s="43"/>
      <c r="J36" s="97"/>
    </row>
    <row r="37" spans="1:9" s="5" customFormat="1" ht="25.5" customHeight="1">
      <c r="A37" s="12">
        <v>25</v>
      </c>
      <c r="B37" s="132" t="s">
        <v>587</v>
      </c>
      <c r="C37" s="39" t="s">
        <v>588</v>
      </c>
      <c r="D37" s="211">
        <f>D38</f>
        <v>5000</v>
      </c>
      <c r="E37" s="211">
        <f>E38</f>
        <v>0</v>
      </c>
      <c r="F37" s="211">
        <f>F38</f>
        <v>0</v>
      </c>
      <c r="G37" s="211">
        <f>G38</f>
        <v>0</v>
      </c>
      <c r="H37" s="54">
        <f>G37/D37*100</f>
        <v>0</v>
      </c>
      <c r="I37" s="54" t="e">
        <f>G37/F37*100</f>
        <v>#DIV/0!</v>
      </c>
    </row>
    <row r="38" spans="1:9" ht="25.5" customHeight="1">
      <c r="A38" s="9">
        <v>26</v>
      </c>
      <c r="B38" s="140" t="s">
        <v>589</v>
      </c>
      <c r="C38" s="141" t="s">
        <v>590</v>
      </c>
      <c r="D38" s="216">
        <f>'буџет општи дио'!D118</f>
        <v>5000</v>
      </c>
      <c r="E38" s="216">
        <f>'буџет општи дио'!E118</f>
        <v>0</v>
      </c>
      <c r="F38" s="216">
        <f>'буџет општи дио'!F118</f>
        <v>0</v>
      </c>
      <c r="G38" s="216">
        <f>'буџет општи дио'!G118</f>
        <v>0</v>
      </c>
      <c r="H38" s="54">
        <f>G38/D38*100</f>
        <v>0</v>
      </c>
      <c r="I38" s="54" t="e">
        <f>G38/F38*100</f>
        <v>#DIV/0!</v>
      </c>
    </row>
    <row r="39" spans="1:10" ht="24.75" customHeight="1">
      <c r="A39" s="12">
        <v>27</v>
      </c>
      <c r="B39" s="38">
        <v>412200</v>
      </c>
      <c r="C39" s="39" t="s">
        <v>685</v>
      </c>
      <c r="D39" s="211">
        <f>D40+D43+D47+D51</f>
        <v>84132</v>
      </c>
      <c r="E39" s="211">
        <f>E40+E43+E47+E51</f>
        <v>45074</v>
      </c>
      <c r="F39" s="211">
        <f>F40+F43+F47+F51</f>
        <v>80082</v>
      </c>
      <c r="G39" s="211">
        <f>G40+G43+G47+G51</f>
        <v>88732</v>
      </c>
      <c r="H39" s="50">
        <f>G39/D39*100</f>
        <v>105.46759853563448</v>
      </c>
      <c r="I39" s="43">
        <f>G39/F39*100</f>
        <v>110.80142853575086</v>
      </c>
      <c r="J39" s="97"/>
    </row>
    <row r="40" spans="1:10" s="55" customFormat="1" ht="24.75" customHeight="1">
      <c r="A40" s="9">
        <v>28</v>
      </c>
      <c r="B40" s="38">
        <v>412210</v>
      </c>
      <c r="C40" s="39" t="s">
        <v>603</v>
      </c>
      <c r="D40" s="244">
        <f>D41+D42</f>
        <v>37400</v>
      </c>
      <c r="E40" s="244">
        <f>E41+E42</f>
        <v>18517</v>
      </c>
      <c r="F40" s="244">
        <f>F41+F42</f>
        <v>37250</v>
      </c>
      <c r="G40" s="244">
        <f>G41+G42</f>
        <v>38400</v>
      </c>
      <c r="H40" s="50">
        <f aca="true" t="shared" si="4" ref="H40:H46">G40/D40*100</f>
        <v>102.67379679144386</v>
      </c>
      <c r="I40" s="43">
        <f aca="true" t="shared" si="5" ref="I40:I46">G40/F40*100</f>
        <v>103.08724832214766</v>
      </c>
      <c r="J40" s="98"/>
    </row>
    <row r="41" spans="1:10" ht="24.75" customHeight="1">
      <c r="A41" s="12">
        <v>29</v>
      </c>
      <c r="B41" s="37">
        <v>412211</v>
      </c>
      <c r="C41" s="51" t="s">
        <v>55</v>
      </c>
      <c r="D41" s="219">
        <f>'буџет општи дио'!D122</f>
        <v>23600</v>
      </c>
      <c r="E41" s="219">
        <f>'буџет општи дио'!E122</f>
        <v>16573</v>
      </c>
      <c r="F41" s="219">
        <f>'буџет општи дио'!F122</f>
        <v>23450</v>
      </c>
      <c r="G41" s="219">
        <f>'буџет општи дио'!G122</f>
        <v>24600</v>
      </c>
      <c r="H41" s="46">
        <f t="shared" si="4"/>
        <v>104.23728813559323</v>
      </c>
      <c r="I41" s="47">
        <f t="shared" si="5"/>
        <v>104.9040511727079</v>
      </c>
      <c r="J41" s="99"/>
    </row>
    <row r="42" spans="1:10" ht="24.75" customHeight="1">
      <c r="A42" s="9">
        <v>30</v>
      </c>
      <c r="B42" s="37">
        <v>412215</v>
      </c>
      <c r="C42" s="51" t="s">
        <v>56</v>
      </c>
      <c r="D42" s="219">
        <f>'буџет општи дио'!D123</f>
        <v>13800</v>
      </c>
      <c r="E42" s="219">
        <f>'буџет општи дио'!E123</f>
        <v>1944</v>
      </c>
      <c r="F42" s="219">
        <f>'буџет општи дио'!F123</f>
        <v>13800</v>
      </c>
      <c r="G42" s="219">
        <f>'буџет општи дио'!G123</f>
        <v>13800</v>
      </c>
      <c r="H42" s="46">
        <f t="shared" si="4"/>
        <v>100</v>
      </c>
      <c r="I42" s="47">
        <f t="shared" si="5"/>
        <v>100</v>
      </c>
      <c r="J42" s="99"/>
    </row>
    <row r="43" spans="1:10" ht="24.75" customHeight="1">
      <c r="A43" s="12">
        <v>31</v>
      </c>
      <c r="B43" s="38">
        <v>412220</v>
      </c>
      <c r="C43" s="44" t="s">
        <v>684</v>
      </c>
      <c r="D43" s="224">
        <f>D44+D45+D46</f>
        <v>9522</v>
      </c>
      <c r="E43" s="224">
        <f>E44+E45+E46</f>
        <v>5727</v>
      </c>
      <c r="F43" s="224">
        <f>F44+F45+F46</f>
        <v>8122</v>
      </c>
      <c r="G43" s="224">
        <f>G44+G45+G46</f>
        <v>14522</v>
      </c>
      <c r="H43" s="50">
        <f t="shared" si="4"/>
        <v>152.50997689561018</v>
      </c>
      <c r="I43" s="43">
        <f t="shared" si="5"/>
        <v>178.79832553558236</v>
      </c>
      <c r="J43" s="98"/>
    </row>
    <row r="44" spans="1:10" ht="24.75" customHeight="1">
      <c r="A44" s="9">
        <v>32</v>
      </c>
      <c r="B44" s="37">
        <v>412221</v>
      </c>
      <c r="C44" s="51" t="s">
        <v>57</v>
      </c>
      <c r="D44" s="213">
        <f>'буџет општи дио'!D125</f>
        <v>6400</v>
      </c>
      <c r="E44" s="213">
        <f>'буџет општи дио'!E125</f>
        <v>3818</v>
      </c>
      <c r="F44" s="213">
        <f>'буџет општи дио'!F125</f>
        <v>5600</v>
      </c>
      <c r="G44" s="213">
        <f>'буџет општи дио'!G125</f>
        <v>6400</v>
      </c>
      <c r="H44" s="46">
        <f t="shared" si="4"/>
        <v>100</v>
      </c>
      <c r="I44" s="47">
        <f t="shared" si="5"/>
        <v>114.28571428571428</v>
      </c>
      <c r="J44" s="99"/>
    </row>
    <row r="45" spans="1:10" ht="24.75" customHeight="1">
      <c r="A45" s="12">
        <v>33</v>
      </c>
      <c r="B45" s="37">
        <v>412222</v>
      </c>
      <c r="C45" s="45" t="s">
        <v>58</v>
      </c>
      <c r="D45" s="213">
        <f>'буџет општи дио'!D126</f>
        <v>3122</v>
      </c>
      <c r="E45" s="213">
        <f>'буџет општи дио'!E126</f>
        <v>1909</v>
      </c>
      <c r="F45" s="213">
        <f>'буџет општи дио'!F126</f>
        <v>2522</v>
      </c>
      <c r="G45" s="213">
        <f>'буџет општи дио'!G126</f>
        <v>3122</v>
      </c>
      <c r="H45" s="46">
        <f t="shared" si="4"/>
        <v>100</v>
      </c>
      <c r="I45" s="47">
        <f t="shared" si="5"/>
        <v>123.79064234734338</v>
      </c>
      <c r="J45" s="99"/>
    </row>
    <row r="46" spans="1:9" ht="24.75" customHeight="1">
      <c r="A46" s="9">
        <v>34</v>
      </c>
      <c r="B46" s="9">
        <v>412223</v>
      </c>
      <c r="C46" s="51" t="s">
        <v>650</v>
      </c>
      <c r="D46" s="213">
        <f>'буџет општи дио'!D127</f>
        <v>0</v>
      </c>
      <c r="E46" s="213">
        <f>'буџет општи дио'!E127</f>
        <v>0</v>
      </c>
      <c r="F46" s="213">
        <f>'буџет општи дио'!F127</f>
        <v>0</v>
      </c>
      <c r="G46" s="213">
        <f>'буџет општи дио'!G127</f>
        <v>5000</v>
      </c>
      <c r="H46" s="54" t="e">
        <f t="shared" si="4"/>
        <v>#DIV/0!</v>
      </c>
      <c r="I46" s="54" t="e">
        <f t="shared" si="5"/>
        <v>#DIV/0!</v>
      </c>
    </row>
    <row r="47" spans="1:10" s="55" customFormat="1" ht="24.75" customHeight="1">
      <c r="A47" s="12">
        <v>35</v>
      </c>
      <c r="B47" s="38">
        <v>412230</v>
      </c>
      <c r="C47" s="44" t="s">
        <v>683</v>
      </c>
      <c r="D47" s="244">
        <f>SUM(D48:D50)</f>
        <v>32110</v>
      </c>
      <c r="E47" s="244">
        <f>SUM(E48:E50)</f>
        <v>19464</v>
      </c>
      <c r="F47" s="244">
        <f>SUM(F48:F50)</f>
        <v>29610</v>
      </c>
      <c r="G47" s="244">
        <f>SUM(G48:G50)</f>
        <v>30710</v>
      </c>
      <c r="H47" s="50">
        <f aca="true" t="shared" si="6" ref="H47:H53">G47/D47*100</f>
        <v>95.63998754282154</v>
      </c>
      <c r="I47" s="43">
        <f aca="true" t="shared" si="7" ref="I47:I53">G47/F47*100</f>
        <v>103.71496116176968</v>
      </c>
      <c r="J47" s="98"/>
    </row>
    <row r="48" spans="1:10" ht="25.5" customHeight="1">
      <c r="A48" s="9">
        <v>36</v>
      </c>
      <c r="B48" s="37">
        <v>412231</v>
      </c>
      <c r="C48" s="45" t="s">
        <v>59</v>
      </c>
      <c r="D48" s="219">
        <f>'буџет општи дио'!D129</f>
        <v>13440</v>
      </c>
      <c r="E48" s="219">
        <f>'буџет општи дио'!E129</f>
        <v>8313</v>
      </c>
      <c r="F48" s="219">
        <f>'буџет општи дио'!F129</f>
        <v>12740</v>
      </c>
      <c r="G48" s="219">
        <f>'буџет општи дио'!G129</f>
        <v>12540</v>
      </c>
      <c r="H48" s="46">
        <f t="shared" si="6"/>
        <v>93.30357142857143</v>
      </c>
      <c r="I48" s="47">
        <f t="shared" si="7"/>
        <v>98.43014128728414</v>
      </c>
      <c r="J48" s="99"/>
    </row>
    <row r="49" spans="1:10" ht="25.5" customHeight="1">
      <c r="A49" s="12">
        <v>37</v>
      </c>
      <c r="B49" s="37">
        <v>412233</v>
      </c>
      <c r="C49" s="45" t="s">
        <v>60</v>
      </c>
      <c r="D49" s="219">
        <f>'буџет општи дио'!D130</f>
        <v>7300</v>
      </c>
      <c r="E49" s="219">
        <f>'буџет општи дио'!E130</f>
        <v>4104</v>
      </c>
      <c r="F49" s="219">
        <f>'буџет општи дио'!F130</f>
        <v>6500</v>
      </c>
      <c r="G49" s="219">
        <f>'буџет општи дио'!G130</f>
        <v>6800</v>
      </c>
      <c r="H49" s="46">
        <f t="shared" si="6"/>
        <v>93.15068493150685</v>
      </c>
      <c r="I49" s="47">
        <f t="shared" si="7"/>
        <v>104.61538461538463</v>
      </c>
      <c r="J49" s="99"/>
    </row>
    <row r="50" spans="1:10" ht="25.5" customHeight="1">
      <c r="A50" s="9">
        <v>38</v>
      </c>
      <c r="B50" s="37">
        <v>412234</v>
      </c>
      <c r="C50" s="45" t="s">
        <v>61</v>
      </c>
      <c r="D50" s="219">
        <f>'буџет општи дио'!D131</f>
        <v>11370</v>
      </c>
      <c r="E50" s="219">
        <f>'буџет општи дио'!E131</f>
        <v>7047</v>
      </c>
      <c r="F50" s="219">
        <f>'буџет општи дио'!F131</f>
        <v>10370</v>
      </c>
      <c r="G50" s="219">
        <f>'буџет општи дио'!G131</f>
        <v>11370</v>
      </c>
      <c r="H50" s="46">
        <f t="shared" si="6"/>
        <v>100</v>
      </c>
      <c r="I50" s="47">
        <f t="shared" si="7"/>
        <v>109.64320154291225</v>
      </c>
      <c r="J50" s="99"/>
    </row>
    <row r="51" spans="1:10" ht="25.5" customHeight="1">
      <c r="A51" s="12">
        <v>39</v>
      </c>
      <c r="B51" s="38">
        <v>412240</v>
      </c>
      <c r="C51" s="44" t="s">
        <v>682</v>
      </c>
      <c r="D51" s="211">
        <f>D52+D53</f>
        <v>5100</v>
      </c>
      <c r="E51" s="211">
        <f>E52+E53</f>
        <v>1366</v>
      </c>
      <c r="F51" s="211">
        <f>F52+F53</f>
        <v>5100</v>
      </c>
      <c r="G51" s="211">
        <f>G52+G53</f>
        <v>5100</v>
      </c>
      <c r="H51" s="50">
        <f t="shared" si="6"/>
        <v>100</v>
      </c>
      <c r="I51" s="43">
        <f t="shared" si="7"/>
        <v>100</v>
      </c>
      <c r="J51" s="97"/>
    </row>
    <row r="52" spans="1:10" ht="24.75" customHeight="1">
      <c r="A52" s="9">
        <v>40</v>
      </c>
      <c r="B52" s="37">
        <v>412241</v>
      </c>
      <c r="C52" s="45" t="s">
        <v>62</v>
      </c>
      <c r="D52" s="213">
        <f>'буџет општи дио'!D133</f>
        <v>4100</v>
      </c>
      <c r="E52" s="213">
        <f>'буџет општи дио'!E133</f>
        <v>366</v>
      </c>
      <c r="F52" s="213">
        <f>'буџет општи дио'!F133</f>
        <v>4100</v>
      </c>
      <c r="G52" s="213">
        <f>'буџет општи дио'!G133</f>
        <v>4100</v>
      </c>
      <c r="H52" s="46">
        <f t="shared" si="6"/>
        <v>100</v>
      </c>
      <c r="I52" s="47">
        <f t="shared" si="7"/>
        <v>100</v>
      </c>
      <c r="J52" s="99"/>
    </row>
    <row r="53" spans="1:10" ht="24.75" customHeight="1">
      <c r="A53" s="12">
        <v>41</v>
      </c>
      <c r="B53" s="37">
        <v>412249</v>
      </c>
      <c r="C53" s="51" t="s">
        <v>63</v>
      </c>
      <c r="D53" s="213">
        <f>'буџет општи дио'!D134</f>
        <v>1000</v>
      </c>
      <c r="E53" s="213">
        <f>'буџет општи дио'!E134</f>
        <v>1000</v>
      </c>
      <c r="F53" s="213">
        <f>'буџет општи дио'!F134</f>
        <v>1000</v>
      </c>
      <c r="G53" s="213">
        <f>'буџет општи дио'!G134</f>
        <v>1000</v>
      </c>
      <c r="H53" s="46">
        <f t="shared" si="6"/>
        <v>100</v>
      </c>
      <c r="I53" s="47">
        <f t="shared" si="7"/>
        <v>100</v>
      </c>
      <c r="J53" s="99"/>
    </row>
    <row r="54" spans="1:10" ht="24.75" customHeight="1">
      <c r="A54" s="37"/>
      <c r="B54" s="37"/>
      <c r="C54" s="51"/>
      <c r="D54" s="213"/>
      <c r="E54" s="213"/>
      <c r="F54" s="213"/>
      <c r="G54" s="213"/>
      <c r="H54" s="46"/>
      <c r="I54" s="47"/>
      <c r="J54" s="99"/>
    </row>
    <row r="55" spans="1:10" ht="24.75" customHeight="1">
      <c r="A55" s="37">
        <v>42</v>
      </c>
      <c r="B55" s="38">
        <v>412300</v>
      </c>
      <c r="C55" s="44" t="s">
        <v>681</v>
      </c>
      <c r="D55" s="211">
        <f>SUM(D56:D59)</f>
        <v>23800</v>
      </c>
      <c r="E55" s="211">
        <f>SUM(E56:E59)</f>
        <v>12228</v>
      </c>
      <c r="F55" s="211">
        <f>SUM(F56:F59)</f>
        <v>18701</v>
      </c>
      <c r="G55" s="211">
        <f>SUM(G56:G59)</f>
        <v>20700</v>
      </c>
      <c r="H55" s="50">
        <f>G55/D55*100</f>
        <v>86.97478991596638</v>
      </c>
      <c r="I55" s="43">
        <f>G55/F55*100</f>
        <v>110.68926795358539</v>
      </c>
      <c r="J55" s="97"/>
    </row>
    <row r="56" spans="1:10" ht="24.75" customHeight="1">
      <c r="A56" s="37">
        <v>43</v>
      </c>
      <c r="B56" s="37">
        <v>412311</v>
      </c>
      <c r="C56" s="51" t="s">
        <v>64</v>
      </c>
      <c r="D56" s="213">
        <f>'буџет општи дио'!D137</f>
        <v>7650</v>
      </c>
      <c r="E56" s="213">
        <f>'буџет општи дио'!E137</f>
        <v>2392</v>
      </c>
      <c r="F56" s="213">
        <f>'буџет општи дио'!F137</f>
        <v>4150</v>
      </c>
      <c r="G56" s="213">
        <f>'буџет општи дио'!G137</f>
        <v>5550</v>
      </c>
      <c r="H56" s="46">
        <f>G56/D56*100</f>
        <v>72.54901960784314</v>
      </c>
      <c r="I56" s="47">
        <f>G56/F56*100</f>
        <v>133.73493975903614</v>
      </c>
      <c r="J56" s="99"/>
    </row>
    <row r="57" spans="1:10" ht="24.75" customHeight="1">
      <c r="A57" s="37">
        <v>44</v>
      </c>
      <c r="B57" s="37">
        <v>412319</v>
      </c>
      <c r="C57" s="51" t="s">
        <v>65</v>
      </c>
      <c r="D57" s="213">
        <f>'буџет општи дио'!D138</f>
        <v>13950</v>
      </c>
      <c r="E57" s="213">
        <f>'буџет општи дио'!E138</f>
        <v>8207</v>
      </c>
      <c r="F57" s="213">
        <f>'буџет општи дио'!F138</f>
        <v>12351</v>
      </c>
      <c r="G57" s="213">
        <f>'буџет општи дио'!G138</f>
        <v>12950</v>
      </c>
      <c r="H57" s="46">
        <f>G57/D57*100</f>
        <v>92.831541218638</v>
      </c>
      <c r="I57" s="47">
        <f>G57/F57*100</f>
        <v>104.84980973200551</v>
      </c>
      <c r="J57" s="99"/>
    </row>
    <row r="58" spans="1:10" ht="24.75" customHeight="1">
      <c r="A58" s="37">
        <v>45</v>
      </c>
      <c r="B58" s="37">
        <v>412321</v>
      </c>
      <c r="C58" s="45" t="s">
        <v>66</v>
      </c>
      <c r="D58" s="213">
        <f>'буџет општи дио'!D139</f>
        <v>1200</v>
      </c>
      <c r="E58" s="213">
        <f>'буџет општи дио'!E139</f>
        <v>828</v>
      </c>
      <c r="F58" s="213">
        <f>'буџет општи дио'!F139</f>
        <v>1200</v>
      </c>
      <c r="G58" s="213">
        <f>'буџет општи дио'!G139</f>
        <v>1200</v>
      </c>
      <c r="H58" s="46">
        <f>G58/D58*100</f>
        <v>100</v>
      </c>
      <c r="I58" s="47">
        <f>G58/F58*100</f>
        <v>100</v>
      </c>
      <c r="J58" s="99"/>
    </row>
    <row r="59" spans="1:10" ht="24.75" customHeight="1">
      <c r="A59" s="37">
        <v>46</v>
      </c>
      <c r="B59" s="37">
        <v>412333</v>
      </c>
      <c r="C59" s="51" t="s">
        <v>67</v>
      </c>
      <c r="D59" s="213">
        <f>'буџет општи дио'!D140</f>
        <v>1000</v>
      </c>
      <c r="E59" s="213">
        <f>'буџет општи дио'!E140</f>
        <v>801</v>
      </c>
      <c r="F59" s="213">
        <f>'буџет општи дио'!F140</f>
        <v>1000</v>
      </c>
      <c r="G59" s="213">
        <f>'буџет општи дио'!G140</f>
        <v>1000</v>
      </c>
      <c r="H59" s="46">
        <f>G59/D59*100</f>
        <v>100</v>
      </c>
      <c r="I59" s="47">
        <f>G59/F59*100</f>
        <v>100</v>
      </c>
      <c r="J59" s="99"/>
    </row>
    <row r="60" spans="1:10" ht="24.75" customHeight="1">
      <c r="A60" s="37"/>
      <c r="B60" s="37"/>
      <c r="C60" s="51"/>
      <c r="D60" s="213"/>
      <c r="E60" s="213"/>
      <c r="F60" s="213"/>
      <c r="G60" s="213"/>
      <c r="H60" s="46"/>
      <c r="I60" s="47"/>
      <c r="J60" s="99"/>
    </row>
    <row r="61" spans="1:10" ht="24.75" customHeight="1">
      <c r="A61" s="37">
        <v>47</v>
      </c>
      <c r="B61" s="38">
        <v>412400</v>
      </c>
      <c r="C61" s="39" t="s">
        <v>680</v>
      </c>
      <c r="D61" s="246">
        <f>D62+D63</f>
        <v>1600</v>
      </c>
      <c r="E61" s="246">
        <f>E62+E63</f>
        <v>494</v>
      </c>
      <c r="F61" s="246">
        <f>F62+F63</f>
        <v>1600</v>
      </c>
      <c r="G61" s="246">
        <f>G62+G63</f>
        <v>1600</v>
      </c>
      <c r="H61" s="180">
        <f>G61/D61*100</f>
        <v>100</v>
      </c>
      <c r="I61" s="180">
        <f>G61/F61*100</f>
        <v>100</v>
      </c>
      <c r="J61" s="101"/>
    </row>
    <row r="62" spans="1:10" ht="24.75" customHeight="1">
      <c r="A62" s="37">
        <v>48</v>
      </c>
      <c r="B62" s="37">
        <v>412431</v>
      </c>
      <c r="C62" s="51" t="s">
        <v>69</v>
      </c>
      <c r="D62" s="213">
        <f>'буџет општи дио'!D143</f>
        <v>600</v>
      </c>
      <c r="E62" s="213">
        <f>'буџет општи дио'!E143</f>
        <v>360</v>
      </c>
      <c r="F62" s="213">
        <f>'буџет општи дио'!F143</f>
        <v>600</v>
      </c>
      <c r="G62" s="213">
        <f>'буџет општи дио'!G143</f>
        <v>600</v>
      </c>
      <c r="H62" s="46">
        <f>G62/D62*100</f>
        <v>100</v>
      </c>
      <c r="I62" s="47">
        <f>G62/F62*100</f>
        <v>100</v>
      </c>
      <c r="J62" s="99"/>
    </row>
    <row r="63" spans="1:9" ht="24.75" customHeight="1">
      <c r="A63" s="9">
        <v>49</v>
      </c>
      <c r="B63" s="9">
        <v>412433</v>
      </c>
      <c r="C63" s="19" t="s">
        <v>70</v>
      </c>
      <c r="D63" s="213">
        <f>'буџет општи дио'!D144</f>
        <v>1000</v>
      </c>
      <c r="E63" s="213">
        <f>'буџет општи дио'!E144</f>
        <v>134</v>
      </c>
      <c r="F63" s="213">
        <f>'буџет општи дио'!F144</f>
        <v>1000</v>
      </c>
      <c r="G63" s="213">
        <f>'буџет општи дио'!G144</f>
        <v>1000</v>
      </c>
      <c r="H63" s="58">
        <f>G63/D63*100</f>
        <v>100</v>
      </c>
      <c r="I63" s="58">
        <f>G63/F63*100</f>
        <v>100</v>
      </c>
    </row>
    <row r="64" spans="1:10" ht="24.75" customHeight="1">
      <c r="A64" s="37"/>
      <c r="B64" s="37"/>
      <c r="C64" s="45"/>
      <c r="D64" s="213"/>
      <c r="E64" s="213"/>
      <c r="F64" s="213"/>
      <c r="G64" s="213"/>
      <c r="H64" s="46"/>
      <c r="I64" s="47"/>
      <c r="J64" s="99"/>
    </row>
    <row r="65" spans="1:10" ht="24.75" customHeight="1">
      <c r="A65" s="37">
        <v>50</v>
      </c>
      <c r="B65" s="38">
        <v>412500</v>
      </c>
      <c r="C65" s="44" t="s">
        <v>679</v>
      </c>
      <c r="D65" s="211">
        <f>SUM(D66:D71)</f>
        <v>36700</v>
      </c>
      <c r="E65" s="211">
        <f>SUM(E66:E71)</f>
        <v>33136</v>
      </c>
      <c r="F65" s="211">
        <f>SUM(F66:F71)</f>
        <v>64251</v>
      </c>
      <c r="G65" s="211">
        <f>SUM(G66:G71)</f>
        <v>45600</v>
      </c>
      <c r="H65" s="50">
        <f aca="true" t="shared" si="8" ref="H65:H71">G65/D65*100</f>
        <v>124.25068119891007</v>
      </c>
      <c r="I65" s="43">
        <f aca="true" t="shared" si="9" ref="I65:I71">G65/F65*100</f>
        <v>70.97165802866881</v>
      </c>
      <c r="J65" s="97"/>
    </row>
    <row r="66" spans="1:10" ht="24.75" customHeight="1">
      <c r="A66" s="37">
        <v>51</v>
      </c>
      <c r="B66" s="37">
        <v>412510</v>
      </c>
      <c r="C66" s="45" t="s">
        <v>183</v>
      </c>
      <c r="D66" s="219">
        <f>'буџет општи дио'!D146</f>
        <v>7600</v>
      </c>
      <c r="E66" s="219">
        <f>'буџет општи дио'!E146</f>
        <v>11174</v>
      </c>
      <c r="F66" s="219">
        <f>'буџет општи дио'!F146</f>
        <v>15300</v>
      </c>
      <c r="G66" s="219">
        <f>'буџет општи дио'!G146</f>
        <v>7600</v>
      </c>
      <c r="H66" s="46">
        <f t="shared" si="8"/>
        <v>100</v>
      </c>
      <c r="I66" s="47">
        <f t="shared" si="9"/>
        <v>49.673202614379086</v>
      </c>
      <c r="J66" s="99"/>
    </row>
    <row r="67" spans="1:9" ht="24.75" customHeight="1">
      <c r="A67" s="37">
        <v>52</v>
      </c>
      <c r="B67" s="9">
        <v>412515</v>
      </c>
      <c r="C67" s="51" t="s">
        <v>651</v>
      </c>
      <c r="D67" s="219">
        <f>'буџет општи дио'!D147</f>
        <v>0</v>
      </c>
      <c r="E67" s="219">
        <f>'буџет општи дио'!E147</f>
        <v>0</v>
      </c>
      <c r="F67" s="219">
        <f>'буџет општи дио'!F147</f>
        <v>0</v>
      </c>
      <c r="G67" s="219">
        <f>'буџет општи дио'!G147</f>
        <v>2000</v>
      </c>
      <c r="H67" s="54" t="e">
        <f t="shared" si="8"/>
        <v>#DIV/0!</v>
      </c>
      <c r="I67" s="54" t="e">
        <f t="shared" si="9"/>
        <v>#DIV/0!</v>
      </c>
    </row>
    <row r="68" spans="1:9" s="5" customFormat="1" ht="24.75" customHeight="1">
      <c r="A68" s="37">
        <v>53</v>
      </c>
      <c r="B68" s="9">
        <v>412521</v>
      </c>
      <c r="C68" s="19" t="s">
        <v>72</v>
      </c>
      <c r="D68" s="219">
        <f>'буџет општи дио'!D148</f>
        <v>2000</v>
      </c>
      <c r="E68" s="219">
        <f>'буџет општи дио'!E148</f>
        <v>6951</v>
      </c>
      <c r="F68" s="219">
        <f>'буџет општи дио'!F148</f>
        <v>6951</v>
      </c>
      <c r="G68" s="219">
        <f>'буџет општи дио'!G148</f>
        <v>2000</v>
      </c>
      <c r="H68" s="54">
        <f t="shared" si="8"/>
        <v>100</v>
      </c>
      <c r="I68" s="54">
        <f t="shared" si="9"/>
        <v>28.772838440512157</v>
      </c>
    </row>
    <row r="69" spans="1:10" ht="24.75" customHeight="1">
      <c r="A69" s="37">
        <v>54</v>
      </c>
      <c r="B69" s="37">
        <v>412531</v>
      </c>
      <c r="C69" s="51" t="s">
        <v>73</v>
      </c>
      <c r="D69" s="219">
        <f>'буџет општи дио'!D149</f>
        <v>7100</v>
      </c>
      <c r="E69" s="219">
        <f>'буџет општи дио'!E149</f>
        <v>8693</v>
      </c>
      <c r="F69" s="219">
        <f>'буџет општи дио'!F149</f>
        <v>12000</v>
      </c>
      <c r="G69" s="219">
        <f>'буџет општи дио'!G149</f>
        <v>7000</v>
      </c>
      <c r="H69" s="46">
        <f t="shared" si="8"/>
        <v>98.59154929577466</v>
      </c>
      <c r="I69" s="47">
        <f t="shared" si="9"/>
        <v>58.333333333333336</v>
      </c>
      <c r="J69" s="99"/>
    </row>
    <row r="70" spans="1:14" ht="24.75" customHeight="1">
      <c r="A70" s="37">
        <v>55</v>
      </c>
      <c r="B70" s="149">
        <v>412537</v>
      </c>
      <c r="C70" s="150" t="s">
        <v>478</v>
      </c>
      <c r="D70" s="231">
        <v>0</v>
      </c>
      <c r="E70" s="231">
        <v>0</v>
      </c>
      <c r="F70" s="231">
        <v>0</v>
      </c>
      <c r="G70" s="232">
        <v>0</v>
      </c>
      <c r="H70" s="151" t="e">
        <f>G70/D70*100</f>
        <v>#DIV/0!</v>
      </c>
      <c r="I70" s="54" t="e">
        <f>G70/F70*100</f>
        <v>#DIV/0!</v>
      </c>
      <c r="J70" s="2"/>
      <c r="K70" s="95"/>
      <c r="L70" s="2"/>
      <c r="N70" s="2"/>
    </row>
    <row r="71" spans="1:10" ht="24.75" customHeight="1">
      <c r="A71" s="37">
        <v>56</v>
      </c>
      <c r="B71" s="37">
        <v>412591</v>
      </c>
      <c r="C71" s="51" t="s">
        <v>74</v>
      </c>
      <c r="D71" s="219">
        <f>'буџет општи дио'!D151</f>
        <v>20000</v>
      </c>
      <c r="E71" s="219">
        <f>'буџет општи дио'!E151</f>
        <v>6318</v>
      </c>
      <c r="F71" s="219">
        <f>'буџет општи дио'!F151</f>
        <v>30000</v>
      </c>
      <c r="G71" s="219">
        <f>'буџет општи дио'!G151</f>
        <v>27000</v>
      </c>
      <c r="H71" s="46">
        <f t="shared" si="8"/>
        <v>135</v>
      </c>
      <c r="I71" s="47">
        <f t="shared" si="9"/>
        <v>90</v>
      </c>
      <c r="J71" s="99"/>
    </row>
    <row r="72" spans="1:10" ht="24.75" customHeight="1">
      <c r="A72" s="37"/>
      <c r="B72" s="37"/>
      <c r="C72" s="51"/>
      <c r="D72" s="219"/>
      <c r="E72" s="219"/>
      <c r="F72" s="219"/>
      <c r="G72" s="219"/>
      <c r="H72" s="46"/>
      <c r="I72" s="47"/>
      <c r="J72" s="99"/>
    </row>
    <row r="73" spans="1:10" ht="24.75" customHeight="1">
      <c r="A73" s="37">
        <v>57</v>
      </c>
      <c r="B73" s="38">
        <v>412600</v>
      </c>
      <c r="C73" s="39" t="s">
        <v>521</v>
      </c>
      <c r="D73" s="211">
        <f>D74</f>
        <v>21200</v>
      </c>
      <c r="E73" s="211">
        <f>E74</f>
        <v>12525</v>
      </c>
      <c r="F73" s="211">
        <f>F74</f>
        <v>18200</v>
      </c>
      <c r="G73" s="211">
        <f>G74</f>
        <v>19200</v>
      </c>
      <c r="H73" s="50">
        <f aca="true" t="shared" si="10" ref="H73:H84">G73/D73*100</f>
        <v>90.56603773584906</v>
      </c>
      <c r="I73" s="43">
        <f aca="true" t="shared" si="11" ref="I73:I84">G73/F73*100</f>
        <v>105.4945054945055</v>
      </c>
      <c r="J73" s="97"/>
    </row>
    <row r="74" spans="1:10" ht="24.75" customHeight="1">
      <c r="A74" s="37">
        <v>58</v>
      </c>
      <c r="B74" s="37">
        <v>412632</v>
      </c>
      <c r="C74" s="51" t="s">
        <v>75</v>
      </c>
      <c r="D74" s="219">
        <f>'буџет општи дио'!D154</f>
        <v>21200</v>
      </c>
      <c r="E74" s="219">
        <f>'буџет општи дио'!E154</f>
        <v>12525</v>
      </c>
      <c r="F74" s="219">
        <f>'буџет општи дио'!F154</f>
        <v>18200</v>
      </c>
      <c r="G74" s="219">
        <f>'буџет општи дио'!G154</f>
        <v>19200</v>
      </c>
      <c r="H74" s="46">
        <f t="shared" si="10"/>
        <v>90.56603773584906</v>
      </c>
      <c r="I74" s="47">
        <f t="shared" si="11"/>
        <v>105.4945054945055</v>
      </c>
      <c r="J74" s="99"/>
    </row>
    <row r="75" spans="1:10" ht="25.5" customHeight="1">
      <c r="A75" s="37">
        <v>59</v>
      </c>
      <c r="B75" s="38">
        <v>412700</v>
      </c>
      <c r="C75" s="39" t="s">
        <v>678</v>
      </c>
      <c r="D75" s="244">
        <f>SUM(D76:D84)</f>
        <v>31750</v>
      </c>
      <c r="E75" s="244">
        <f>SUM(E76:E84)</f>
        <v>23336</v>
      </c>
      <c r="F75" s="244">
        <f>SUM(F76:F84)</f>
        <v>37397</v>
      </c>
      <c r="G75" s="244">
        <f>SUM(G76:G84)</f>
        <v>35825</v>
      </c>
      <c r="H75" s="50">
        <f t="shared" si="10"/>
        <v>112.83464566929133</v>
      </c>
      <c r="I75" s="43">
        <f t="shared" si="11"/>
        <v>95.79645426103698</v>
      </c>
      <c r="J75" s="97"/>
    </row>
    <row r="76" spans="1:10" ht="25.5" customHeight="1">
      <c r="A76" s="37">
        <v>60</v>
      </c>
      <c r="B76" s="37">
        <v>412712</v>
      </c>
      <c r="C76" s="45" t="s">
        <v>76</v>
      </c>
      <c r="D76" s="219">
        <f>'буџет општи дио'!D157</f>
        <v>5000</v>
      </c>
      <c r="E76" s="219">
        <f>'буџет општи дио'!E157</f>
        <v>4062</v>
      </c>
      <c r="F76" s="219">
        <f>'буџет општи дио'!F157</f>
        <v>5500</v>
      </c>
      <c r="G76" s="219">
        <f>'буџет општи дио'!G157</f>
        <v>5500</v>
      </c>
      <c r="H76" s="46">
        <f t="shared" si="10"/>
        <v>110.00000000000001</v>
      </c>
      <c r="I76" s="47">
        <f t="shared" si="11"/>
        <v>100</v>
      </c>
      <c r="J76" s="99"/>
    </row>
    <row r="77" spans="1:9" s="5" customFormat="1" ht="25.5" customHeight="1">
      <c r="A77" s="37">
        <v>61</v>
      </c>
      <c r="B77" s="53" t="s">
        <v>630</v>
      </c>
      <c r="C77" s="23" t="s">
        <v>631</v>
      </c>
      <c r="D77" s="219">
        <f>'буџет општи дио'!D158</f>
        <v>0</v>
      </c>
      <c r="E77" s="219">
        <f>'буџет општи дио'!E158</f>
        <v>1125</v>
      </c>
      <c r="F77" s="219">
        <f>'буџет општи дио'!F158</f>
        <v>1125</v>
      </c>
      <c r="G77" s="219">
        <f>'буџет општи дио'!G158</f>
        <v>1125</v>
      </c>
      <c r="H77" s="63" t="e">
        <f t="shared" si="10"/>
        <v>#DIV/0!</v>
      </c>
      <c r="I77" s="54">
        <f t="shared" si="11"/>
        <v>100</v>
      </c>
    </row>
    <row r="78" spans="1:10" ht="25.5" customHeight="1">
      <c r="A78" s="37">
        <v>62</v>
      </c>
      <c r="B78" s="37">
        <v>412723</v>
      </c>
      <c r="C78" s="45" t="s">
        <v>77</v>
      </c>
      <c r="D78" s="219">
        <f>'буџет општи дио'!D159</f>
        <v>2500</v>
      </c>
      <c r="E78" s="219">
        <f>'буџет општи дио'!E159</f>
        <v>2369</v>
      </c>
      <c r="F78" s="219">
        <f>'буџет општи дио'!F159</f>
        <v>2369</v>
      </c>
      <c r="G78" s="219">
        <f>'буџет општи дио'!G159</f>
        <v>2500</v>
      </c>
      <c r="H78" s="46">
        <f t="shared" si="10"/>
        <v>100</v>
      </c>
      <c r="I78" s="47">
        <f t="shared" si="11"/>
        <v>105.52975939214859</v>
      </c>
      <c r="J78" s="99"/>
    </row>
    <row r="79" spans="1:10" ht="25.5" customHeight="1">
      <c r="A79" s="37">
        <v>63</v>
      </c>
      <c r="B79" s="37">
        <v>412725</v>
      </c>
      <c r="C79" s="45" t="s">
        <v>78</v>
      </c>
      <c r="D79" s="219">
        <f>'буџет општи дио'!D160</f>
        <v>2750</v>
      </c>
      <c r="E79" s="219">
        <f>'буџет општи дио'!E160</f>
        <v>1403</v>
      </c>
      <c r="F79" s="219">
        <f>'буџет општи дио'!F160</f>
        <v>2403</v>
      </c>
      <c r="G79" s="219">
        <f>'буџет општи дио'!G160</f>
        <v>2700</v>
      </c>
      <c r="H79" s="46">
        <f t="shared" si="10"/>
        <v>98.18181818181819</v>
      </c>
      <c r="I79" s="47">
        <f t="shared" si="11"/>
        <v>112.35955056179776</v>
      </c>
      <c r="J79" s="99"/>
    </row>
    <row r="80" spans="1:10" ht="25.5" customHeight="1">
      <c r="A80" s="37">
        <v>64</v>
      </c>
      <c r="B80" s="37">
        <v>412731</v>
      </c>
      <c r="C80" s="51" t="s">
        <v>79</v>
      </c>
      <c r="D80" s="219">
        <f>'буџет општи дио'!D161</f>
        <v>3000</v>
      </c>
      <c r="E80" s="219">
        <f>'буџет општи дио'!E161</f>
        <v>1807</v>
      </c>
      <c r="F80" s="219">
        <f>'буџет општи дио'!F161</f>
        <v>3000</v>
      </c>
      <c r="G80" s="219">
        <f>'буџет општи дио'!G161</f>
        <v>3000</v>
      </c>
      <c r="H80" s="46">
        <f t="shared" si="10"/>
        <v>100</v>
      </c>
      <c r="I80" s="47">
        <f t="shared" si="11"/>
        <v>100</v>
      </c>
      <c r="J80" s="99"/>
    </row>
    <row r="81" spans="1:10" ht="25.5" customHeight="1">
      <c r="A81" s="37">
        <v>65</v>
      </c>
      <c r="B81" s="37">
        <v>412732</v>
      </c>
      <c r="C81" s="51" t="s">
        <v>80</v>
      </c>
      <c r="D81" s="219">
        <f>'буџет општи дио'!D162</f>
        <v>5000</v>
      </c>
      <c r="E81" s="219">
        <f>'буџет општи дио'!E162</f>
        <v>5236</v>
      </c>
      <c r="F81" s="219">
        <f>'буџет општи дио'!F162</f>
        <v>7000</v>
      </c>
      <c r="G81" s="219">
        <f>'буџет општи дио'!G162</f>
        <v>7000</v>
      </c>
      <c r="H81" s="46">
        <f t="shared" si="10"/>
        <v>140</v>
      </c>
      <c r="I81" s="47">
        <f t="shared" si="11"/>
        <v>100</v>
      </c>
      <c r="J81" s="99"/>
    </row>
    <row r="82" spans="1:10" ht="25.5" customHeight="1">
      <c r="A82" s="37">
        <v>66</v>
      </c>
      <c r="B82" s="37">
        <v>412739</v>
      </c>
      <c r="C82" s="45" t="s">
        <v>81</v>
      </c>
      <c r="D82" s="219">
        <f>'буџет општи дио'!D163</f>
        <v>6000</v>
      </c>
      <c r="E82" s="219">
        <f>'буџет општи дио'!E163</f>
        <v>579</v>
      </c>
      <c r="F82" s="219">
        <f>'буџет општи дио'!F163</f>
        <v>6000</v>
      </c>
      <c r="G82" s="219">
        <f>'буџет општи дио'!G163</f>
        <v>6000</v>
      </c>
      <c r="H82" s="46">
        <f t="shared" si="10"/>
        <v>100</v>
      </c>
      <c r="I82" s="47">
        <f t="shared" si="11"/>
        <v>100</v>
      </c>
      <c r="J82" s="99"/>
    </row>
    <row r="83" spans="1:9" ht="25.5" customHeight="1">
      <c r="A83" s="37">
        <v>67</v>
      </c>
      <c r="B83" s="9">
        <v>412772</v>
      </c>
      <c r="C83" s="51" t="s">
        <v>82</v>
      </c>
      <c r="D83" s="219">
        <f>'буџет општи дио'!D164</f>
        <v>1500</v>
      </c>
      <c r="E83" s="219">
        <f>'буџет општи дио'!E164</f>
        <v>3060</v>
      </c>
      <c r="F83" s="219">
        <f>'буџет општи дио'!F164</f>
        <v>4000</v>
      </c>
      <c r="G83" s="219">
        <f>'буџет општи дио'!G164</f>
        <v>2000</v>
      </c>
      <c r="H83" s="54">
        <f t="shared" si="10"/>
        <v>133.33333333333331</v>
      </c>
      <c r="I83" s="54">
        <f t="shared" si="11"/>
        <v>50</v>
      </c>
    </row>
    <row r="84" spans="1:10" ht="25.5" customHeight="1">
      <c r="A84" s="37">
        <v>68</v>
      </c>
      <c r="B84" s="37">
        <v>412773</v>
      </c>
      <c r="C84" s="51" t="s">
        <v>83</v>
      </c>
      <c r="D84" s="219">
        <f>'буџет општи дио'!D165</f>
        <v>6000</v>
      </c>
      <c r="E84" s="219">
        <f>'буџет општи дио'!E165</f>
        <v>3695</v>
      </c>
      <c r="F84" s="219">
        <f>'буџет општи дио'!F165</f>
        <v>6000</v>
      </c>
      <c r="G84" s="219">
        <f>'буџет општи дио'!G165</f>
        <v>6000</v>
      </c>
      <c r="H84" s="46">
        <f t="shared" si="10"/>
        <v>100</v>
      </c>
      <c r="I84" s="47">
        <f t="shared" si="11"/>
        <v>100</v>
      </c>
      <c r="J84" s="99"/>
    </row>
    <row r="85" spans="1:10" ht="25.5" customHeight="1">
      <c r="A85" s="37"/>
      <c r="B85" s="37"/>
      <c r="C85" s="45"/>
      <c r="D85" s="213"/>
      <c r="E85" s="213"/>
      <c r="F85" s="213"/>
      <c r="G85" s="213"/>
      <c r="H85" s="46"/>
      <c r="I85" s="47"/>
      <c r="J85" s="99"/>
    </row>
    <row r="86" spans="1:10" ht="25.5" customHeight="1">
      <c r="A86" s="37">
        <v>69</v>
      </c>
      <c r="B86" s="38">
        <v>412800</v>
      </c>
      <c r="C86" s="39" t="s">
        <v>677</v>
      </c>
      <c r="D86" s="244">
        <f>SUM(D87:D90)</f>
        <v>92000</v>
      </c>
      <c r="E86" s="244">
        <f>SUM(E87:E90)</f>
        <v>86260</v>
      </c>
      <c r="F86" s="244">
        <f>SUM(F87:F90)</f>
        <v>105000</v>
      </c>
      <c r="G86" s="244">
        <f>SUM(G87:G90)</f>
        <v>90000</v>
      </c>
      <c r="H86" s="50">
        <f>G86/D86*100</f>
        <v>97.82608695652173</v>
      </c>
      <c r="I86" s="43">
        <f>G86/F86*100</f>
        <v>85.71428571428571</v>
      </c>
      <c r="J86" s="97"/>
    </row>
    <row r="87" spans="1:10" ht="25.5" customHeight="1">
      <c r="A87" s="37">
        <v>70</v>
      </c>
      <c r="B87" s="37">
        <v>412812</v>
      </c>
      <c r="C87" s="51" t="s">
        <v>84</v>
      </c>
      <c r="D87" s="219">
        <f>'буџет општи дио'!D168</f>
        <v>53000</v>
      </c>
      <c r="E87" s="219">
        <f>'буџет општи дио'!E168</f>
        <v>58440</v>
      </c>
      <c r="F87" s="219">
        <f>'буџет општи дио'!F168</f>
        <v>65000</v>
      </c>
      <c r="G87" s="219">
        <f>'буџет општи дио'!G168</f>
        <v>50000</v>
      </c>
      <c r="H87" s="46">
        <f>G87/D87*100</f>
        <v>94.33962264150944</v>
      </c>
      <c r="I87" s="47">
        <f>G87/F87*100</f>
        <v>76.92307692307693</v>
      </c>
      <c r="J87" s="99"/>
    </row>
    <row r="88" spans="1:9" s="5" customFormat="1" ht="25.5" customHeight="1">
      <c r="A88" s="37">
        <v>71</v>
      </c>
      <c r="B88" s="37">
        <v>412813</v>
      </c>
      <c r="C88" s="51" t="s">
        <v>85</v>
      </c>
      <c r="D88" s="219">
        <f>'буџет општи дио'!D169</f>
        <v>12000</v>
      </c>
      <c r="E88" s="219">
        <f>'буџет општи дио'!E169</f>
        <v>8604</v>
      </c>
      <c r="F88" s="219">
        <f>'буџет општи дио'!F169</f>
        <v>12000</v>
      </c>
      <c r="G88" s="219">
        <f>'буџет општи дио'!G169</f>
        <v>12000</v>
      </c>
      <c r="H88" s="47">
        <f>G88/D88*100</f>
        <v>100</v>
      </c>
      <c r="I88" s="47">
        <f>G88/F88*100</f>
        <v>100</v>
      </c>
    </row>
    <row r="89" spans="1:10" ht="25.5" customHeight="1">
      <c r="A89" s="37">
        <v>72</v>
      </c>
      <c r="B89" s="37">
        <v>412814</v>
      </c>
      <c r="C89" s="51" t="s">
        <v>86</v>
      </c>
      <c r="D89" s="219">
        <f>'буџет општи дио'!D170</f>
        <v>25000</v>
      </c>
      <c r="E89" s="219">
        <f>'буџет општи дио'!E170</f>
        <v>19216</v>
      </c>
      <c r="F89" s="219">
        <f>'буџет општи дио'!F170</f>
        <v>26000</v>
      </c>
      <c r="G89" s="219">
        <f>'буџет општи дио'!G170</f>
        <v>26000</v>
      </c>
      <c r="H89" s="46">
        <f>G89/D89*100</f>
        <v>104</v>
      </c>
      <c r="I89" s="47">
        <f>G89/F89*100</f>
        <v>100</v>
      </c>
      <c r="J89" s="99"/>
    </row>
    <row r="90" spans="1:10" ht="25.5" customHeight="1">
      <c r="A90" s="37">
        <v>73</v>
      </c>
      <c r="B90" s="37">
        <v>412821</v>
      </c>
      <c r="C90" s="51" t="s">
        <v>87</v>
      </c>
      <c r="D90" s="219">
        <f>'буџет општи дио'!D171</f>
        <v>2000</v>
      </c>
      <c r="E90" s="219">
        <f>'буџет општи дио'!E171</f>
        <v>0</v>
      </c>
      <c r="F90" s="219">
        <f>'буџет општи дио'!F171</f>
        <v>2000</v>
      </c>
      <c r="G90" s="219">
        <f>'буџет општи дио'!G171</f>
        <v>2000</v>
      </c>
      <c r="H90" s="46">
        <f>G90/D90*100</f>
        <v>100</v>
      </c>
      <c r="I90" s="47">
        <f>G90/F90*100</f>
        <v>100</v>
      </c>
      <c r="J90" s="99"/>
    </row>
    <row r="91" spans="1:10" ht="25.5" customHeight="1">
      <c r="A91" s="37"/>
      <c r="B91" s="37"/>
      <c r="C91" s="45"/>
      <c r="D91" s="219"/>
      <c r="E91" s="219"/>
      <c r="F91" s="219"/>
      <c r="G91" s="219"/>
      <c r="H91" s="50"/>
      <c r="I91" s="43"/>
      <c r="J91" s="98"/>
    </row>
    <row r="92" spans="1:11" ht="25.5" customHeight="1">
      <c r="A92" s="37">
        <v>74</v>
      </c>
      <c r="B92" s="38">
        <v>412900</v>
      </c>
      <c r="C92" s="44" t="s">
        <v>676</v>
      </c>
      <c r="D92" s="211">
        <f>SUM(D93:D118)</f>
        <v>256083</v>
      </c>
      <c r="E92" s="211">
        <f>SUM(E93:E118)</f>
        <v>179028</v>
      </c>
      <c r="F92" s="211">
        <f>SUM(F93:F118)</f>
        <v>281140</v>
      </c>
      <c r="G92" s="211">
        <f>SUM(G93:G118)</f>
        <v>315909</v>
      </c>
      <c r="H92" s="50">
        <f aca="true" t="shared" si="12" ref="H92:H118">G92/D92*100</f>
        <v>123.3619568655475</v>
      </c>
      <c r="I92" s="43">
        <f aca="true" t="shared" si="13" ref="I92:I118">G92/F92*100</f>
        <v>112.36714804012236</v>
      </c>
      <c r="J92" s="97"/>
      <c r="K92" s="196"/>
    </row>
    <row r="93" spans="1:10" ht="25.5" customHeight="1">
      <c r="A93" s="37">
        <v>75</v>
      </c>
      <c r="B93" s="37">
        <v>412922</v>
      </c>
      <c r="C93" s="51" t="s">
        <v>88</v>
      </c>
      <c r="D93" s="213">
        <f>'буџет општи дио'!D174</f>
        <v>4650</v>
      </c>
      <c r="E93" s="213">
        <f>'буџет општи дио'!E174</f>
        <v>2790</v>
      </c>
      <c r="F93" s="213">
        <f>'буџет општи дио'!F174</f>
        <v>3900</v>
      </c>
      <c r="G93" s="213">
        <f>'буџет општи дио'!G174</f>
        <v>4650</v>
      </c>
      <c r="H93" s="46">
        <f t="shared" si="12"/>
        <v>100</v>
      </c>
      <c r="I93" s="47">
        <f t="shared" si="13"/>
        <v>119.23076923076923</v>
      </c>
      <c r="J93" s="99"/>
    </row>
    <row r="94" spans="1:10" ht="25.5" customHeight="1">
      <c r="A94" s="37">
        <v>76</v>
      </c>
      <c r="B94" s="37">
        <v>412929</v>
      </c>
      <c r="C94" s="51" t="s">
        <v>89</v>
      </c>
      <c r="D94" s="213">
        <f>'буџет општи дио'!D175</f>
        <v>4050</v>
      </c>
      <c r="E94" s="213">
        <f>'буџет општи дио'!E175</f>
        <v>978</v>
      </c>
      <c r="F94" s="213">
        <f>'буџет општи дио'!F175</f>
        <v>2550</v>
      </c>
      <c r="G94" s="213">
        <f>'буџет општи дио'!G175</f>
        <v>3550</v>
      </c>
      <c r="H94" s="46">
        <f t="shared" si="12"/>
        <v>87.65432098765432</v>
      </c>
      <c r="I94" s="47">
        <f t="shared" si="13"/>
        <v>139.2156862745098</v>
      </c>
      <c r="J94" s="99"/>
    </row>
    <row r="95" spans="1:10" ht="25.5" customHeight="1">
      <c r="A95" s="37">
        <v>77</v>
      </c>
      <c r="B95" s="37">
        <v>412933</v>
      </c>
      <c r="C95" s="51" t="s">
        <v>90</v>
      </c>
      <c r="D95" s="213">
        <f>'буџет општи дио'!D176</f>
        <v>5873</v>
      </c>
      <c r="E95" s="213">
        <f>'буџет општи дио'!E176</f>
        <v>3757</v>
      </c>
      <c r="F95" s="213">
        <f>'буџет општи дио'!F176</f>
        <v>4728</v>
      </c>
      <c r="G95" s="213">
        <f>'буџет општи дио'!G176</f>
        <v>5873</v>
      </c>
      <c r="H95" s="46">
        <f>G95/D95*100</f>
        <v>100</v>
      </c>
      <c r="I95" s="47">
        <f>G95/F95*100</f>
        <v>124.21742808798646</v>
      </c>
      <c r="J95" s="99"/>
    </row>
    <row r="96" spans="1:10" ht="25.5" customHeight="1">
      <c r="A96" s="37">
        <v>78</v>
      </c>
      <c r="B96" s="37">
        <v>412934</v>
      </c>
      <c r="C96" s="51" t="s">
        <v>91</v>
      </c>
      <c r="D96" s="213">
        <f>'буџет општи дио'!D177</f>
        <v>6000</v>
      </c>
      <c r="E96" s="213">
        <f>'буџет општи дио'!E177</f>
        <v>7048</v>
      </c>
      <c r="F96" s="213">
        <f>'буџет општи дио'!F177</f>
        <v>8000</v>
      </c>
      <c r="G96" s="213">
        <f>'буџет општи дио'!G177</f>
        <v>6500</v>
      </c>
      <c r="H96" s="46">
        <f t="shared" si="12"/>
        <v>108.33333333333333</v>
      </c>
      <c r="I96" s="47">
        <f t="shared" si="13"/>
        <v>81.25</v>
      </c>
      <c r="J96" s="99"/>
    </row>
    <row r="97" spans="1:10" ht="25.5" customHeight="1">
      <c r="A97" s="37">
        <v>79</v>
      </c>
      <c r="B97" s="37">
        <v>412934</v>
      </c>
      <c r="C97" s="51" t="s">
        <v>92</v>
      </c>
      <c r="D97" s="213">
        <f>'буџет општи дио'!D178</f>
        <v>8956</v>
      </c>
      <c r="E97" s="213">
        <f>'буџет општи дио'!E178</f>
        <v>10199</v>
      </c>
      <c r="F97" s="213">
        <f>'буџет општи дио'!F178</f>
        <v>12438</v>
      </c>
      <c r="G97" s="213">
        <f>'буџет општи дио'!G178</f>
        <v>19403</v>
      </c>
      <c r="H97" s="46">
        <f t="shared" si="12"/>
        <v>216.64805716837873</v>
      </c>
      <c r="I97" s="47">
        <f t="shared" si="13"/>
        <v>155.99774883421773</v>
      </c>
      <c r="J97" s="99"/>
    </row>
    <row r="98" spans="1:10" ht="25.5" customHeight="1">
      <c r="A98" s="37">
        <v>80</v>
      </c>
      <c r="B98" s="37">
        <v>412935</v>
      </c>
      <c r="C98" s="51" t="s">
        <v>93</v>
      </c>
      <c r="D98" s="213">
        <f>'буџет општи дио'!D179</f>
        <v>95522</v>
      </c>
      <c r="E98" s="213">
        <f>'буџет општи дио'!E179</f>
        <v>71146</v>
      </c>
      <c r="F98" s="213">
        <f>'буџет општи дио'!F179</f>
        <v>95025</v>
      </c>
      <c r="G98" s="213">
        <f>'буџет општи дио'!G179</f>
        <v>95522</v>
      </c>
      <c r="H98" s="46">
        <f t="shared" si="12"/>
        <v>100</v>
      </c>
      <c r="I98" s="47">
        <f t="shared" si="13"/>
        <v>100.52302025782689</v>
      </c>
      <c r="J98" s="99"/>
    </row>
    <row r="99" spans="1:10" ht="25.5" customHeight="1">
      <c r="A99" s="37">
        <v>81</v>
      </c>
      <c r="B99" s="37">
        <v>412937</v>
      </c>
      <c r="C99" s="51" t="s">
        <v>94</v>
      </c>
      <c r="D99" s="213">
        <f>'буџет општи дио'!D180</f>
        <v>11482</v>
      </c>
      <c r="E99" s="213">
        <f>'буџет општи дио'!E180</f>
        <v>9666</v>
      </c>
      <c r="F99" s="213">
        <f>'буџет општи дио'!F180</f>
        <v>10631</v>
      </c>
      <c r="G99" s="213">
        <f>'буџет општи дио'!G180</f>
        <v>11482</v>
      </c>
      <c r="H99" s="46">
        <f t="shared" si="12"/>
        <v>100</v>
      </c>
      <c r="I99" s="47">
        <f t="shared" si="13"/>
        <v>108.00489135546985</v>
      </c>
      <c r="J99" s="99"/>
    </row>
    <row r="100" spans="1:9" s="5" customFormat="1" ht="25.5" customHeight="1">
      <c r="A100" s="37">
        <v>82</v>
      </c>
      <c r="B100" s="53" t="s">
        <v>632</v>
      </c>
      <c r="C100" s="51" t="s">
        <v>633</v>
      </c>
      <c r="D100" s="213">
        <f>'буџет општи дио'!D181</f>
        <v>0</v>
      </c>
      <c r="E100" s="213">
        <f>'буџет општи дио'!E181</f>
        <v>8309</v>
      </c>
      <c r="F100" s="213">
        <f>'буџет општи дио'!F181</f>
        <v>8309</v>
      </c>
      <c r="G100" s="213">
        <f>'буџет општи дио'!G181</f>
        <v>0</v>
      </c>
      <c r="H100" s="54" t="e">
        <f t="shared" si="12"/>
        <v>#DIV/0!</v>
      </c>
      <c r="I100" s="54">
        <f t="shared" si="13"/>
        <v>0</v>
      </c>
    </row>
    <row r="101" spans="1:9" s="5" customFormat="1" ht="25.5" customHeight="1">
      <c r="A101" s="37">
        <v>83</v>
      </c>
      <c r="B101" s="9">
        <v>412939</v>
      </c>
      <c r="C101" s="51" t="s">
        <v>450</v>
      </c>
      <c r="D101" s="213">
        <f>'буџет општи дио'!D182</f>
        <v>14600</v>
      </c>
      <c r="E101" s="213">
        <f>'буџет општи дио'!E182</f>
        <v>6178</v>
      </c>
      <c r="F101" s="213">
        <f>'буџет општи дио'!F182</f>
        <v>6178</v>
      </c>
      <c r="G101" s="213">
        <f>'буџет општи дио'!G182</f>
        <v>0</v>
      </c>
      <c r="H101" s="54">
        <f t="shared" si="12"/>
        <v>0</v>
      </c>
      <c r="I101" s="54">
        <f t="shared" si="13"/>
        <v>0</v>
      </c>
    </row>
    <row r="102" spans="1:9" s="5" customFormat="1" ht="25.5" customHeight="1">
      <c r="A102" s="37">
        <v>84</v>
      </c>
      <c r="B102" s="9">
        <v>412939</v>
      </c>
      <c r="C102" s="51" t="s">
        <v>526</v>
      </c>
      <c r="D102" s="213">
        <f>'буџет општи дио'!D183</f>
        <v>4000</v>
      </c>
      <c r="E102" s="213">
        <f>'буџет општи дио'!E183</f>
        <v>0</v>
      </c>
      <c r="F102" s="213">
        <f>'буџет општи дио'!F183</f>
        <v>3000</v>
      </c>
      <c r="G102" s="213">
        <f>'буџет општи дио'!G183</f>
        <v>10000</v>
      </c>
      <c r="H102" s="54">
        <f>G102/D102*100</f>
        <v>250</v>
      </c>
      <c r="I102" s="54">
        <f>G102/F102*100</f>
        <v>333.33333333333337</v>
      </c>
    </row>
    <row r="103" spans="1:10" ht="25.5" customHeight="1">
      <c r="A103" s="37">
        <v>85</v>
      </c>
      <c r="B103" s="37">
        <v>412941</v>
      </c>
      <c r="C103" s="45" t="s">
        <v>96</v>
      </c>
      <c r="D103" s="213">
        <f>'буџет општи дио'!D184</f>
        <v>12550</v>
      </c>
      <c r="E103" s="213">
        <f>'буџет општи дио'!E184</f>
        <v>8451</v>
      </c>
      <c r="F103" s="213">
        <f>'буџет општи дио'!F184</f>
        <v>13000</v>
      </c>
      <c r="G103" s="213">
        <f>'буџет општи дио'!G184</f>
        <v>12550</v>
      </c>
      <c r="H103" s="46">
        <f t="shared" si="12"/>
        <v>100</v>
      </c>
      <c r="I103" s="47">
        <f t="shared" si="13"/>
        <v>96.53846153846153</v>
      </c>
      <c r="J103" s="99"/>
    </row>
    <row r="104" spans="1:9" ht="25.5" customHeight="1">
      <c r="A104" s="37">
        <v>86</v>
      </c>
      <c r="B104" s="9">
        <v>412943</v>
      </c>
      <c r="C104" s="19" t="s">
        <v>97</v>
      </c>
      <c r="D104" s="213">
        <f>'буџет општи дио'!D185</f>
        <v>2500</v>
      </c>
      <c r="E104" s="213">
        <f>'буџет општи дио'!E185</f>
        <v>1110</v>
      </c>
      <c r="F104" s="213">
        <f>'буџет општи дио'!F185</f>
        <v>2500</v>
      </c>
      <c r="G104" s="213">
        <f>'буџет општи дио'!G185</f>
        <v>2500</v>
      </c>
      <c r="H104" s="54">
        <f>G104/D104*100</f>
        <v>100</v>
      </c>
      <c r="I104" s="54">
        <f>G104/F104*100</f>
        <v>100</v>
      </c>
    </row>
    <row r="105" spans="1:10" ht="25.5" customHeight="1">
      <c r="A105" s="37">
        <v>87</v>
      </c>
      <c r="B105" s="37">
        <v>412944</v>
      </c>
      <c r="C105" s="51" t="s">
        <v>184</v>
      </c>
      <c r="D105" s="213">
        <f>'буџет општи дио'!D186</f>
        <v>2000</v>
      </c>
      <c r="E105" s="213">
        <f>'буџет општи дио'!E186</f>
        <v>3316</v>
      </c>
      <c r="F105" s="213">
        <f>'буџет општи дио'!F186</f>
        <v>3316</v>
      </c>
      <c r="G105" s="213">
        <f>'буџет општи дио'!G186</f>
        <v>2000</v>
      </c>
      <c r="H105" s="46">
        <f t="shared" si="12"/>
        <v>100</v>
      </c>
      <c r="I105" s="47">
        <f t="shared" si="13"/>
        <v>60.313630880579005</v>
      </c>
      <c r="J105" s="99"/>
    </row>
    <row r="106" spans="1:9" s="5" customFormat="1" ht="25.5" customHeight="1">
      <c r="A106" s="37">
        <v>88</v>
      </c>
      <c r="B106" s="53" t="s">
        <v>454</v>
      </c>
      <c r="C106" s="51" t="s">
        <v>455</v>
      </c>
      <c r="D106" s="213">
        <f>'буџет општи дио'!D187</f>
        <v>0</v>
      </c>
      <c r="E106" s="213">
        <f>'буџет општи дио'!E187</f>
        <v>0</v>
      </c>
      <c r="F106" s="213">
        <f>'буџет општи дио'!F187</f>
        <v>500</v>
      </c>
      <c r="G106" s="213">
        <f>'буџет општи дио'!G187</f>
        <v>500</v>
      </c>
      <c r="H106" s="54" t="e">
        <f>G106/D106*100</f>
        <v>#DIV/0!</v>
      </c>
      <c r="I106" s="54">
        <f>G106/F106*100</f>
        <v>100</v>
      </c>
    </row>
    <row r="107" spans="1:10" ht="25.5" customHeight="1">
      <c r="A107" s="37">
        <v>89</v>
      </c>
      <c r="B107" s="37">
        <v>412973</v>
      </c>
      <c r="C107" s="51" t="s">
        <v>99</v>
      </c>
      <c r="D107" s="213">
        <f>'буџет општи дио'!D188</f>
        <v>2700</v>
      </c>
      <c r="E107" s="213">
        <f>'буџет општи дио'!E188</f>
        <v>2020</v>
      </c>
      <c r="F107" s="213">
        <f>'буџет општи дио'!F188</f>
        <v>2454</v>
      </c>
      <c r="G107" s="213">
        <f>'буџет општи дио'!G188</f>
        <v>2500</v>
      </c>
      <c r="H107" s="46">
        <f t="shared" si="12"/>
        <v>92.5925925925926</v>
      </c>
      <c r="I107" s="47">
        <f t="shared" si="13"/>
        <v>101.87449062754685</v>
      </c>
      <c r="J107" s="99"/>
    </row>
    <row r="108" spans="1:10" ht="25.5" customHeight="1">
      <c r="A108" s="37">
        <v>90</v>
      </c>
      <c r="B108" s="37">
        <v>412991</v>
      </c>
      <c r="C108" s="51" t="s">
        <v>100</v>
      </c>
      <c r="D108" s="213">
        <f>'буџет општи дио'!D189</f>
        <v>11000</v>
      </c>
      <c r="E108" s="213">
        <f>'буџет општи дио'!E189</f>
        <v>13646</v>
      </c>
      <c r="F108" s="213">
        <f>'буџет општи дио'!F189</f>
        <v>15000</v>
      </c>
      <c r="G108" s="213">
        <f>'буџет општи дио'!G189</f>
        <v>16000</v>
      </c>
      <c r="H108" s="46">
        <f t="shared" si="12"/>
        <v>145.45454545454547</v>
      </c>
      <c r="I108" s="47">
        <f t="shared" si="13"/>
        <v>106.66666666666667</v>
      </c>
      <c r="J108" s="99"/>
    </row>
    <row r="109" spans="1:10" ht="25.5" customHeight="1">
      <c r="A109" s="37">
        <v>91</v>
      </c>
      <c r="B109" s="37">
        <v>412999</v>
      </c>
      <c r="C109" s="45" t="s">
        <v>101</v>
      </c>
      <c r="D109" s="213">
        <f>'буџет општи дио'!D190</f>
        <v>1500</v>
      </c>
      <c r="E109" s="213">
        <f>'буџет општи дио'!E190</f>
        <v>1600</v>
      </c>
      <c r="F109" s="213">
        <f>'буџет општи дио'!F190</f>
        <v>2400</v>
      </c>
      <c r="G109" s="213">
        <f>'буџет општи дио'!G190</f>
        <v>2600</v>
      </c>
      <c r="H109" s="46">
        <f t="shared" si="12"/>
        <v>173.33333333333334</v>
      </c>
      <c r="I109" s="47">
        <f t="shared" si="13"/>
        <v>108.33333333333333</v>
      </c>
      <c r="J109" s="99"/>
    </row>
    <row r="110" spans="1:10" ht="25.5" customHeight="1">
      <c r="A110" s="37">
        <v>92</v>
      </c>
      <c r="B110" s="37">
        <v>412999</v>
      </c>
      <c r="C110" s="51" t="s">
        <v>102</v>
      </c>
      <c r="D110" s="213">
        <f>'буџет општи дио'!D191</f>
        <v>3000</v>
      </c>
      <c r="E110" s="213">
        <f>'буџет општи дио'!E191</f>
        <v>0</v>
      </c>
      <c r="F110" s="213">
        <f>'буџет општи дио'!F191</f>
        <v>2000</v>
      </c>
      <c r="G110" s="213">
        <f>'буџет општи дио'!G191</f>
        <v>3000</v>
      </c>
      <c r="H110" s="46">
        <f t="shared" si="12"/>
        <v>100</v>
      </c>
      <c r="I110" s="47">
        <f t="shared" si="13"/>
        <v>150</v>
      </c>
      <c r="J110" s="99"/>
    </row>
    <row r="111" spans="1:10" ht="25.5" customHeight="1">
      <c r="A111" s="37">
        <v>93</v>
      </c>
      <c r="B111" s="37">
        <v>412999</v>
      </c>
      <c r="C111" s="51" t="s">
        <v>103</v>
      </c>
      <c r="D111" s="213">
        <f>'буџет општи дио'!D192</f>
        <v>15000</v>
      </c>
      <c r="E111" s="213">
        <f>'буџет општи дио'!E192</f>
        <v>3242</v>
      </c>
      <c r="F111" s="213">
        <f>'буџет општи дио'!F192</f>
        <v>3242</v>
      </c>
      <c r="G111" s="213">
        <f>'буџет општи дио'!G192</f>
        <v>16500</v>
      </c>
      <c r="H111" s="46">
        <f t="shared" si="12"/>
        <v>110.00000000000001</v>
      </c>
      <c r="I111" s="47">
        <f t="shared" si="13"/>
        <v>508.9450956199877</v>
      </c>
      <c r="J111" s="99"/>
    </row>
    <row r="112" spans="1:10" ht="25.5" customHeight="1">
      <c r="A112" s="37">
        <v>94</v>
      </c>
      <c r="B112" s="37">
        <v>412999</v>
      </c>
      <c r="C112" s="51" t="s">
        <v>104</v>
      </c>
      <c r="D112" s="213">
        <f>'буџет општи дио'!D193</f>
        <v>6600</v>
      </c>
      <c r="E112" s="213">
        <f>'буџет општи дио'!E193</f>
        <v>2177</v>
      </c>
      <c r="F112" s="213">
        <f>'буџет општи дио'!F193</f>
        <v>4000</v>
      </c>
      <c r="G112" s="213">
        <f>'буџет општи дио'!G193</f>
        <v>6000</v>
      </c>
      <c r="H112" s="46">
        <f t="shared" si="12"/>
        <v>90.9090909090909</v>
      </c>
      <c r="I112" s="47">
        <f t="shared" si="13"/>
        <v>150</v>
      </c>
      <c r="J112" s="99"/>
    </row>
    <row r="113" spans="1:10" ht="25.5" customHeight="1">
      <c r="A113" s="37">
        <v>95</v>
      </c>
      <c r="B113" s="37">
        <v>412999</v>
      </c>
      <c r="C113" s="51" t="s">
        <v>105</v>
      </c>
      <c r="D113" s="213">
        <f>'буџет општи дио'!D194</f>
        <v>10000</v>
      </c>
      <c r="E113" s="213">
        <f>'буџет општи дио'!E194</f>
        <v>3360</v>
      </c>
      <c r="F113" s="213">
        <f>'буџет општи дио'!F194</f>
        <v>10000</v>
      </c>
      <c r="G113" s="213">
        <f>'буџет општи дио'!G194</f>
        <v>4400</v>
      </c>
      <c r="H113" s="46">
        <f>G113/D113*100</f>
        <v>44</v>
      </c>
      <c r="I113" s="47">
        <f>G113/F113*100</f>
        <v>44</v>
      </c>
      <c r="J113" s="99"/>
    </row>
    <row r="114" spans="1:9" s="5" customFormat="1" ht="25.5" customHeight="1">
      <c r="A114" s="37">
        <v>96</v>
      </c>
      <c r="B114" s="9">
        <v>412999</v>
      </c>
      <c r="C114" s="51" t="s">
        <v>106</v>
      </c>
      <c r="D114" s="213">
        <f>'буџет општи дио'!D195</f>
        <v>18300</v>
      </c>
      <c r="E114" s="213">
        <f>'буџет општи дио'!E195</f>
        <v>7600</v>
      </c>
      <c r="F114" s="213">
        <f>'буџет општи дио'!F195</f>
        <v>19570</v>
      </c>
      <c r="G114" s="213">
        <f>'буџет општи дио'!G195</f>
        <v>19570</v>
      </c>
      <c r="H114" s="54">
        <f>G114/D114*100</f>
        <v>106.93989071038253</v>
      </c>
      <c r="I114" s="54">
        <f>G114/F114*100</f>
        <v>100</v>
      </c>
    </row>
    <row r="115" spans="1:12" s="303" customFormat="1" ht="40.5" customHeight="1">
      <c r="A115" s="37">
        <v>97</v>
      </c>
      <c r="B115" s="9">
        <v>412999</v>
      </c>
      <c r="C115" s="301" t="s">
        <v>635</v>
      </c>
      <c r="D115" s="213">
        <f>'буџет општи дио'!D196</f>
        <v>0</v>
      </c>
      <c r="E115" s="213">
        <f>'буџет општи дио'!E196</f>
        <v>0</v>
      </c>
      <c r="F115" s="213">
        <f>'буџет општи дио'!F196</f>
        <v>28158</v>
      </c>
      <c r="G115" s="213">
        <f>'буџет општи дио'!G196</f>
        <v>47568</v>
      </c>
      <c r="H115" s="86" t="e">
        <f>G115/D115*100</f>
        <v>#DIV/0!</v>
      </c>
      <c r="I115" s="302">
        <f>G115/F115*100</f>
        <v>168.9324525889623</v>
      </c>
      <c r="L115" s="304"/>
    </row>
    <row r="116" spans="1:9" s="5" customFormat="1" ht="40.5" customHeight="1">
      <c r="A116" s="37">
        <v>98</v>
      </c>
      <c r="B116" s="9">
        <v>412999</v>
      </c>
      <c r="C116" s="51" t="s">
        <v>449</v>
      </c>
      <c r="D116" s="213">
        <f>'буџет општи дио'!D197</f>
        <v>1000</v>
      </c>
      <c r="E116" s="213">
        <f>'буџет општи дио'!E197</f>
        <v>0</v>
      </c>
      <c r="F116" s="213">
        <f>'буџет општи дио'!F197</f>
        <v>4000</v>
      </c>
      <c r="G116" s="213">
        <f>'буџет општи дио'!G197</f>
        <v>4000</v>
      </c>
      <c r="H116" s="54">
        <f>G116/D116*100</f>
        <v>400</v>
      </c>
      <c r="I116" s="54">
        <f>G116/F116*100</f>
        <v>100</v>
      </c>
    </row>
    <row r="117" spans="1:9" s="303" customFormat="1" ht="40.5" customHeight="1">
      <c r="A117" s="37">
        <v>99</v>
      </c>
      <c r="B117" s="9">
        <v>412999</v>
      </c>
      <c r="C117" s="301" t="s">
        <v>636</v>
      </c>
      <c r="D117" s="213">
        <f>'буџет општи дио'!D198</f>
        <v>0</v>
      </c>
      <c r="E117" s="213">
        <f>'буџет општи дио'!E198</f>
        <v>0</v>
      </c>
      <c r="F117" s="213">
        <f>'буџет општи дио'!F198</f>
        <v>941</v>
      </c>
      <c r="G117" s="213">
        <f>'буџет општи дио'!G198</f>
        <v>4941</v>
      </c>
      <c r="H117" s="302" t="e">
        <f>G117/D117*100</f>
        <v>#DIV/0!</v>
      </c>
      <c r="I117" s="302">
        <f>G117/F117*100</f>
        <v>525.0797024442082</v>
      </c>
    </row>
    <row r="118" spans="1:10" ht="25.5" customHeight="1">
      <c r="A118" s="37">
        <v>100</v>
      </c>
      <c r="B118" s="37">
        <v>412999</v>
      </c>
      <c r="C118" s="51" t="s">
        <v>108</v>
      </c>
      <c r="D118" s="213">
        <f>'буџет општи дио'!D199</f>
        <v>14800</v>
      </c>
      <c r="E118" s="213">
        <f>'буџет општи дио'!E199</f>
        <v>12435</v>
      </c>
      <c r="F118" s="213">
        <f>'буџет општи дио'!F199</f>
        <v>15300</v>
      </c>
      <c r="G118" s="213">
        <f>'буџет општи дио'!G199</f>
        <v>14300</v>
      </c>
      <c r="H118" s="46">
        <f t="shared" si="12"/>
        <v>96.62162162162163</v>
      </c>
      <c r="I118" s="47">
        <f t="shared" si="13"/>
        <v>93.4640522875817</v>
      </c>
      <c r="J118" s="99"/>
    </row>
    <row r="119" spans="1:10" ht="25.5" customHeight="1">
      <c r="A119" s="37"/>
      <c r="B119" s="37"/>
      <c r="C119" s="51"/>
      <c r="D119" s="213"/>
      <c r="E119" s="213"/>
      <c r="F119" s="213"/>
      <c r="G119" s="213"/>
      <c r="H119" s="46"/>
      <c r="I119" s="47"/>
      <c r="J119" s="99"/>
    </row>
    <row r="120" spans="1:10" ht="25.5" customHeight="1">
      <c r="A120" s="37">
        <v>101</v>
      </c>
      <c r="B120" s="38">
        <v>413000</v>
      </c>
      <c r="C120" s="39" t="s">
        <v>675</v>
      </c>
      <c r="D120" s="211">
        <f>SUM(D121:D124)</f>
        <v>35517</v>
      </c>
      <c r="E120" s="211">
        <f>SUM(E121:E124)</f>
        <v>22380</v>
      </c>
      <c r="F120" s="211">
        <f>SUM(F121:F124)</f>
        <v>29032</v>
      </c>
      <c r="G120" s="211">
        <f>SUM(G121:G124)</f>
        <v>21543</v>
      </c>
      <c r="H120" s="50">
        <f aca="true" t="shared" si="14" ref="H120:H128">G120/D120*100</f>
        <v>60.655460765267335</v>
      </c>
      <c r="I120" s="43">
        <f aca="true" t="shared" si="15" ref="I120:I128">G120/F120*100</f>
        <v>74.20432626067787</v>
      </c>
      <c r="J120" s="97"/>
    </row>
    <row r="121" spans="1:10" s="59" customFormat="1" ht="25.5" customHeight="1">
      <c r="A121" s="37">
        <v>102</v>
      </c>
      <c r="B121" s="37">
        <v>413341</v>
      </c>
      <c r="C121" s="51" t="s">
        <v>109</v>
      </c>
      <c r="D121" s="213">
        <f>'буџет општи дио'!D202</f>
        <v>15000</v>
      </c>
      <c r="E121" s="213">
        <f>'буџет општи дио'!E202</f>
        <v>9692</v>
      </c>
      <c r="F121" s="213">
        <f>'буџет општи дио'!F202</f>
        <v>12100</v>
      </c>
      <c r="G121" s="213">
        <f>'буџет општи дио'!G202</f>
        <v>9000</v>
      </c>
      <c r="H121" s="46">
        <f t="shared" si="14"/>
        <v>60</v>
      </c>
      <c r="I121" s="47">
        <f t="shared" si="15"/>
        <v>74.3801652892562</v>
      </c>
      <c r="J121" s="99"/>
    </row>
    <row r="122" spans="1:10" s="59" customFormat="1" ht="25.5" customHeight="1">
      <c r="A122" s="37">
        <v>103</v>
      </c>
      <c r="B122" s="37">
        <v>413341</v>
      </c>
      <c r="C122" s="19" t="s">
        <v>110</v>
      </c>
      <c r="D122" s="213">
        <f>'буџет општи дио'!D203</f>
        <v>443</v>
      </c>
      <c r="E122" s="213">
        <f>'буџет општи дио'!E203</f>
        <v>443</v>
      </c>
      <c r="F122" s="213">
        <f>'буџет општи дио'!F203</f>
        <v>443</v>
      </c>
      <c r="G122" s="213">
        <f>'буџет општи дио'!G203</f>
        <v>0</v>
      </c>
      <c r="H122" s="46">
        <f t="shared" si="14"/>
        <v>0</v>
      </c>
      <c r="I122" s="47">
        <f t="shared" si="15"/>
        <v>0</v>
      </c>
      <c r="J122" s="99"/>
    </row>
    <row r="123" spans="1:9" s="5" customFormat="1" ht="25.5" customHeight="1">
      <c r="A123" s="37">
        <v>104</v>
      </c>
      <c r="B123" s="9">
        <v>413341</v>
      </c>
      <c r="C123" s="19" t="s">
        <v>111</v>
      </c>
      <c r="D123" s="213">
        <f>'буџет општи дио'!D204</f>
        <v>14316</v>
      </c>
      <c r="E123" s="213">
        <f>'буџет општи дио'!E204</f>
        <v>11131</v>
      </c>
      <c r="F123" s="213">
        <f>'буџет општи дио'!F204</f>
        <v>14316</v>
      </c>
      <c r="G123" s="213">
        <f>'буџет општи дио'!G204</f>
        <v>10043</v>
      </c>
      <c r="H123" s="54">
        <f>G123/D123*100</f>
        <v>70.15227717239453</v>
      </c>
      <c r="I123" s="54">
        <f>G123/F123*100</f>
        <v>70.15227717239453</v>
      </c>
    </row>
    <row r="124" spans="1:9" s="5" customFormat="1" ht="25.5" customHeight="1">
      <c r="A124" s="37">
        <v>105</v>
      </c>
      <c r="B124" s="9">
        <v>413341</v>
      </c>
      <c r="C124" s="19" t="s">
        <v>112</v>
      </c>
      <c r="D124" s="213">
        <f>'буџет општи дио'!D205</f>
        <v>5758</v>
      </c>
      <c r="E124" s="213">
        <f>'буџет општи дио'!E205</f>
        <v>1114</v>
      </c>
      <c r="F124" s="213">
        <f>'буџет општи дио'!F205</f>
        <v>2173</v>
      </c>
      <c r="G124" s="213">
        <f>'буџет општи дио'!G205</f>
        <v>2500</v>
      </c>
      <c r="H124" s="54">
        <f t="shared" si="14"/>
        <v>43.41785342132685</v>
      </c>
      <c r="I124" s="54">
        <f t="shared" si="15"/>
        <v>115.0483202945237</v>
      </c>
    </row>
    <row r="125" spans="1:9" s="5" customFormat="1" ht="25.5" customHeight="1">
      <c r="A125" s="9"/>
      <c r="B125" s="9"/>
      <c r="C125" s="19"/>
      <c r="D125" s="213"/>
      <c r="E125" s="213"/>
      <c r="F125" s="213"/>
      <c r="G125" s="213"/>
      <c r="H125" s="63"/>
      <c r="I125" s="54"/>
    </row>
    <row r="126" spans="1:10" ht="25.5" customHeight="1">
      <c r="A126" s="37">
        <v>106</v>
      </c>
      <c r="B126" s="38">
        <v>414000</v>
      </c>
      <c r="C126" s="39" t="s">
        <v>674</v>
      </c>
      <c r="D126" s="244">
        <f>SUM(D127:D132)</f>
        <v>326000</v>
      </c>
      <c r="E126" s="244">
        <f>SUM(E127:E132)</f>
        <v>214301</v>
      </c>
      <c r="F126" s="244">
        <f>SUM(F127:F132)</f>
        <v>341684</v>
      </c>
      <c r="G126" s="244">
        <f>SUM(G127:G132)</f>
        <v>404000</v>
      </c>
      <c r="H126" s="50">
        <f t="shared" si="14"/>
        <v>123.92638036809815</v>
      </c>
      <c r="I126" s="43">
        <f t="shared" si="15"/>
        <v>118.23790402828345</v>
      </c>
      <c r="J126" s="97"/>
    </row>
    <row r="127" spans="1:10" ht="25.5" customHeight="1">
      <c r="A127" s="37">
        <v>107</v>
      </c>
      <c r="B127" s="37">
        <v>414141</v>
      </c>
      <c r="C127" s="51" t="s">
        <v>113</v>
      </c>
      <c r="D127" s="213">
        <f>'буџет општи дио'!D208</f>
        <v>96000</v>
      </c>
      <c r="E127" s="213">
        <f>'буџет општи дио'!E208</f>
        <v>34007</v>
      </c>
      <c r="F127" s="213">
        <f>'буџет општи дио'!F208</f>
        <v>96000</v>
      </c>
      <c r="G127" s="213">
        <f>'буџет општи дио'!G208</f>
        <v>100000</v>
      </c>
      <c r="H127" s="46">
        <f>G127/D127*100</f>
        <v>104.16666666666667</v>
      </c>
      <c r="I127" s="47">
        <f>G127/F127*100</f>
        <v>104.16666666666667</v>
      </c>
      <c r="J127" s="99"/>
    </row>
    <row r="128" spans="1:10" ht="25.5" customHeight="1">
      <c r="A128" s="37">
        <v>108</v>
      </c>
      <c r="B128" s="37">
        <v>414142</v>
      </c>
      <c r="C128" s="51" t="s">
        <v>114</v>
      </c>
      <c r="D128" s="213">
        <f>'буџет општи дио'!D209</f>
        <v>44000</v>
      </c>
      <c r="E128" s="213">
        <f>'буџет општи дио'!E209</f>
        <v>32092</v>
      </c>
      <c r="F128" s="213">
        <f>'буџет општи дио'!F209</f>
        <v>44000</v>
      </c>
      <c r="G128" s="213">
        <f>'буџет општи дио'!G209</f>
        <v>44000</v>
      </c>
      <c r="H128" s="46">
        <f t="shared" si="14"/>
        <v>100</v>
      </c>
      <c r="I128" s="47">
        <f t="shared" si="15"/>
        <v>100</v>
      </c>
      <c r="J128" s="99"/>
    </row>
    <row r="129" spans="1:10" ht="25.5" customHeight="1">
      <c r="A129" s="37">
        <v>109</v>
      </c>
      <c r="B129" s="37">
        <v>414149</v>
      </c>
      <c r="C129" s="51" t="s">
        <v>115</v>
      </c>
      <c r="D129" s="213">
        <f>'буџет општи дио'!D210</f>
        <v>70000</v>
      </c>
      <c r="E129" s="213">
        <f>'буџет општи дио'!E210</f>
        <v>52498</v>
      </c>
      <c r="F129" s="213">
        <f>'буџет општи дио'!F210</f>
        <v>70000</v>
      </c>
      <c r="G129" s="213">
        <f>'буџет општи дио'!G210</f>
        <v>60000</v>
      </c>
      <c r="H129" s="46">
        <f>G129/D129*100</f>
        <v>85.71428571428571</v>
      </c>
      <c r="I129" s="47">
        <f>G129/F129*100</f>
        <v>85.71428571428571</v>
      </c>
      <c r="J129" s="99"/>
    </row>
    <row r="130" spans="1:10" ht="25.5" customHeight="1">
      <c r="A130" s="37">
        <v>110</v>
      </c>
      <c r="B130" s="37">
        <v>414149</v>
      </c>
      <c r="C130" s="51" t="s">
        <v>634</v>
      </c>
      <c r="D130" s="213">
        <f>'буџет општи дио'!D211</f>
        <v>70000</v>
      </c>
      <c r="E130" s="213">
        <f>'буџет општи дио'!E211</f>
        <v>68251</v>
      </c>
      <c r="F130" s="213">
        <f>'буџет општи дио'!F211</f>
        <v>74100</v>
      </c>
      <c r="G130" s="213">
        <f>'буџет општи дио'!G211</f>
        <v>130000</v>
      </c>
      <c r="H130" s="47">
        <f>G130/D130*100</f>
        <v>185.71428571428572</v>
      </c>
      <c r="I130" s="47">
        <f>G130/F130*100</f>
        <v>175.43859649122805</v>
      </c>
      <c r="J130" s="99"/>
    </row>
    <row r="131" spans="1:9" s="5" customFormat="1" ht="25.5" customHeight="1">
      <c r="A131" s="37">
        <v>111</v>
      </c>
      <c r="B131" s="61">
        <v>414149</v>
      </c>
      <c r="C131" s="51" t="s">
        <v>637</v>
      </c>
      <c r="D131" s="213">
        <f>'буџет општи дио'!D212</f>
        <v>0</v>
      </c>
      <c r="E131" s="213">
        <f>'буџет општи дио'!E212</f>
        <v>11584</v>
      </c>
      <c r="F131" s="213">
        <f>'буџет општи дио'!F212</f>
        <v>11584</v>
      </c>
      <c r="G131" s="213">
        <f>'буџет општи дио'!G212</f>
        <v>20000</v>
      </c>
      <c r="H131" s="47" t="e">
        <f>G131/D131*100</f>
        <v>#DIV/0!</v>
      </c>
      <c r="I131" s="54">
        <f>G131/F131*100</f>
        <v>172.65193370165747</v>
      </c>
    </row>
    <row r="132" spans="1:10" s="5" customFormat="1" ht="25.5" customHeight="1">
      <c r="A132" s="37">
        <v>112</v>
      </c>
      <c r="B132" s="37">
        <v>414149</v>
      </c>
      <c r="C132" s="51" t="s">
        <v>116</v>
      </c>
      <c r="D132" s="213">
        <f>'буџет општи дио'!D213</f>
        <v>46000</v>
      </c>
      <c r="E132" s="213">
        <f>'буџет општи дио'!E213</f>
        <v>15869</v>
      </c>
      <c r="F132" s="213">
        <f>'буџет општи дио'!F213</f>
        <v>46000</v>
      </c>
      <c r="G132" s="213">
        <f>'буџет општи дио'!G213</f>
        <v>50000</v>
      </c>
      <c r="H132" s="47">
        <f>G132/D132*100</f>
        <v>108.69565217391303</v>
      </c>
      <c r="I132" s="47">
        <f>G132/F132*100</f>
        <v>108.69565217391303</v>
      </c>
      <c r="J132" s="103"/>
    </row>
    <row r="133" spans="1:10" ht="25.5" customHeight="1">
      <c r="A133" s="37"/>
      <c r="B133" s="37"/>
      <c r="C133" s="51"/>
      <c r="D133" s="213"/>
      <c r="E133" s="213"/>
      <c r="F133" s="213"/>
      <c r="G133" s="213"/>
      <c r="H133" s="50"/>
      <c r="I133" s="43"/>
      <c r="J133" s="98"/>
    </row>
    <row r="134" spans="1:10" ht="25.5" customHeight="1">
      <c r="A134" s="37">
        <v>113</v>
      </c>
      <c r="B134" s="38">
        <v>415000</v>
      </c>
      <c r="C134" s="44" t="s">
        <v>673</v>
      </c>
      <c r="D134" s="211">
        <f>D136+D169</f>
        <v>173200</v>
      </c>
      <c r="E134" s="211">
        <f>E136+E169</f>
        <v>92922</v>
      </c>
      <c r="F134" s="211">
        <f>F136+F169</f>
        <v>176640</v>
      </c>
      <c r="G134" s="211">
        <f>G136+G169</f>
        <v>192000</v>
      </c>
      <c r="H134" s="50">
        <f>G134/D134*100</f>
        <v>110.85450346420322</v>
      </c>
      <c r="I134" s="43">
        <f>G134/F134*100</f>
        <v>108.69565217391303</v>
      </c>
      <c r="J134" s="97"/>
    </row>
    <row r="135" spans="1:10" ht="25.5" customHeight="1">
      <c r="A135" s="37"/>
      <c r="B135" s="38"/>
      <c r="C135" s="44"/>
      <c r="D135" s="224"/>
      <c r="E135" s="224"/>
      <c r="F135" s="224"/>
      <c r="G135" s="224"/>
      <c r="H135" s="50"/>
      <c r="I135" s="43"/>
      <c r="J135" s="98"/>
    </row>
    <row r="136" spans="1:10" ht="25.5" customHeight="1">
      <c r="A136" s="37">
        <v>114</v>
      </c>
      <c r="B136" s="38">
        <v>415210</v>
      </c>
      <c r="C136" s="39" t="s">
        <v>672</v>
      </c>
      <c r="D136" s="211">
        <f>SUM(D137:D167)</f>
        <v>115700</v>
      </c>
      <c r="E136" s="211">
        <f>SUM(E137:E167)</f>
        <v>86322</v>
      </c>
      <c r="F136" s="211">
        <f>SUM(F137:F167)</f>
        <v>116200</v>
      </c>
      <c r="G136" s="211">
        <f>SUM(G137:G167)</f>
        <v>142000</v>
      </c>
      <c r="H136" s="50">
        <f aca="true" t="shared" si="16" ref="H136:H167">G136/D136*100</f>
        <v>122.73120138288678</v>
      </c>
      <c r="I136" s="43">
        <f aca="true" t="shared" si="17" ref="I136:I167">G136/F136*100</f>
        <v>122.20309810671257</v>
      </c>
      <c r="J136" s="97"/>
    </row>
    <row r="137" spans="1:10" ht="25.5" customHeight="1">
      <c r="A137" s="37">
        <v>115</v>
      </c>
      <c r="B137" s="37">
        <v>415211</v>
      </c>
      <c r="C137" s="51" t="s">
        <v>117</v>
      </c>
      <c r="D137" s="219">
        <f>'буџет општи дио'!D217</f>
        <v>8000</v>
      </c>
      <c r="E137" s="219">
        <f>'буџет општи дио'!E217</f>
        <v>7000</v>
      </c>
      <c r="F137" s="219">
        <f>'буџет општи дио'!F217</f>
        <v>8000</v>
      </c>
      <c r="G137" s="219">
        <f>'буџет општи дио'!G217</f>
        <v>8000</v>
      </c>
      <c r="H137" s="46">
        <f t="shared" si="16"/>
        <v>100</v>
      </c>
      <c r="I137" s="47">
        <f t="shared" si="17"/>
        <v>100</v>
      </c>
      <c r="J137" s="99"/>
    </row>
    <row r="138" spans="1:10" ht="25.5" customHeight="1">
      <c r="A138" s="37">
        <v>116</v>
      </c>
      <c r="B138" s="37">
        <v>415212</v>
      </c>
      <c r="C138" s="51" t="s">
        <v>118</v>
      </c>
      <c r="D138" s="219">
        <f>'буџет општи дио'!D218</f>
        <v>10000</v>
      </c>
      <c r="E138" s="219">
        <f>'буџет општи дио'!E218</f>
        <v>7497</v>
      </c>
      <c r="F138" s="219">
        <f>'буџет општи дио'!F218</f>
        <v>10000</v>
      </c>
      <c r="G138" s="219">
        <f>'буџет општи дио'!G218</f>
        <v>10000</v>
      </c>
      <c r="H138" s="46">
        <f t="shared" si="16"/>
        <v>100</v>
      </c>
      <c r="I138" s="47">
        <f t="shared" si="17"/>
        <v>100</v>
      </c>
      <c r="J138" s="99"/>
    </row>
    <row r="139" spans="1:12" s="5" customFormat="1" ht="25.5" customHeight="1">
      <c r="A139" s="37">
        <v>117</v>
      </c>
      <c r="B139" s="9">
        <v>415212</v>
      </c>
      <c r="C139" s="19" t="s">
        <v>647</v>
      </c>
      <c r="D139" s="219">
        <f>'буџет општи дио'!D219</f>
        <v>0</v>
      </c>
      <c r="E139" s="219">
        <f>'буџет општи дио'!E219</f>
        <v>500</v>
      </c>
      <c r="F139" s="219">
        <f>'буџет општи дио'!F219</f>
        <v>500</v>
      </c>
      <c r="G139" s="219">
        <f>'буџет општи дио'!G219</f>
        <v>0</v>
      </c>
      <c r="H139" s="54" t="e">
        <f t="shared" si="16"/>
        <v>#DIV/0!</v>
      </c>
      <c r="I139" s="54">
        <f t="shared" si="17"/>
        <v>0</v>
      </c>
      <c r="L139" s="100"/>
    </row>
    <row r="140" spans="1:9" s="5" customFormat="1" ht="25.5" customHeight="1">
      <c r="A140" s="37">
        <v>118</v>
      </c>
      <c r="B140" s="9">
        <v>415212</v>
      </c>
      <c r="C140" s="19" t="s">
        <v>648</v>
      </c>
      <c r="D140" s="219">
        <f>'буџет општи дио'!D220</f>
        <v>0</v>
      </c>
      <c r="E140" s="219">
        <f>'буџет општи дио'!E220</f>
        <v>500</v>
      </c>
      <c r="F140" s="219">
        <f>'буџет општи дио'!F220</f>
        <v>500</v>
      </c>
      <c r="G140" s="219">
        <f>'буџет општи дио'!G220</f>
        <v>0</v>
      </c>
      <c r="H140" s="54" t="e">
        <f>G140/D140*100</f>
        <v>#DIV/0!</v>
      </c>
      <c r="I140" s="54">
        <f>G140/F140*100</f>
        <v>0</v>
      </c>
    </row>
    <row r="141" spans="1:10" ht="25.5" customHeight="1">
      <c r="A141" s="37">
        <v>119</v>
      </c>
      <c r="B141" s="37">
        <v>415213</v>
      </c>
      <c r="C141" s="51" t="s">
        <v>119</v>
      </c>
      <c r="D141" s="219">
        <f>'буџет општи дио'!D221</f>
        <v>2500</v>
      </c>
      <c r="E141" s="219">
        <f>'буџет општи дио'!E221</f>
        <v>2240</v>
      </c>
      <c r="F141" s="219">
        <f>'буџет општи дио'!F221</f>
        <v>2500</v>
      </c>
      <c r="G141" s="219">
        <f>'буџет општи дио'!G221</f>
        <v>2500</v>
      </c>
      <c r="H141" s="46">
        <f t="shared" si="16"/>
        <v>100</v>
      </c>
      <c r="I141" s="47">
        <f t="shared" si="17"/>
        <v>100</v>
      </c>
      <c r="J141" s="99"/>
    </row>
    <row r="142" spans="1:9" s="5" customFormat="1" ht="25.5" customHeight="1">
      <c r="A142" s="37">
        <v>120</v>
      </c>
      <c r="B142" s="9">
        <v>415213</v>
      </c>
      <c r="C142" s="51" t="s">
        <v>126</v>
      </c>
      <c r="D142" s="219">
        <f>'буџет општи дио'!D222</f>
        <v>4000</v>
      </c>
      <c r="E142" s="219">
        <f>'буџет општи дио'!E222</f>
        <v>2997</v>
      </c>
      <c r="F142" s="219">
        <f>'буџет општи дио'!F222</f>
        <v>4000</v>
      </c>
      <c r="G142" s="219">
        <f>'буџет општи дио'!G222</f>
        <v>3500</v>
      </c>
      <c r="H142" s="54">
        <f t="shared" si="16"/>
        <v>87.5</v>
      </c>
      <c r="I142" s="54">
        <f t="shared" si="17"/>
        <v>87.5</v>
      </c>
    </row>
    <row r="143" spans="1:9" s="5" customFormat="1" ht="25.5" customHeight="1">
      <c r="A143" s="37">
        <v>121</v>
      </c>
      <c r="B143" s="9">
        <v>415213</v>
      </c>
      <c r="C143" s="51" t="s">
        <v>652</v>
      </c>
      <c r="D143" s="219">
        <f>'буџет општи дио'!D223</f>
        <v>0</v>
      </c>
      <c r="E143" s="219">
        <f>'буџет општи дио'!E223</f>
        <v>0</v>
      </c>
      <c r="F143" s="219">
        <f>'буџет општи дио'!F223</f>
        <v>0</v>
      </c>
      <c r="G143" s="219">
        <f>'буџет општи дио'!G223</f>
        <v>3500</v>
      </c>
      <c r="H143" s="54" t="e">
        <f t="shared" si="16"/>
        <v>#DIV/0!</v>
      </c>
      <c r="I143" s="54" t="e">
        <f t="shared" si="17"/>
        <v>#DIV/0!</v>
      </c>
    </row>
    <row r="144" spans="1:10" s="62" customFormat="1" ht="25.5" customHeight="1">
      <c r="A144" s="37">
        <v>122</v>
      </c>
      <c r="B144" s="37">
        <v>415213</v>
      </c>
      <c r="C144" s="51" t="s">
        <v>185</v>
      </c>
      <c r="D144" s="219">
        <f>'буџет општи дио'!D224</f>
        <v>4000</v>
      </c>
      <c r="E144" s="219">
        <f>'буџет општи дио'!E224</f>
        <v>2997</v>
      </c>
      <c r="F144" s="219">
        <f>'буџет општи дио'!F224</f>
        <v>4000</v>
      </c>
      <c r="G144" s="219">
        <f>'буџет општи дио'!G224</f>
        <v>2000</v>
      </c>
      <c r="H144" s="46">
        <f t="shared" si="16"/>
        <v>50</v>
      </c>
      <c r="I144" s="47">
        <f t="shared" si="17"/>
        <v>50</v>
      </c>
      <c r="J144" s="99"/>
    </row>
    <row r="145" spans="1:9" s="5" customFormat="1" ht="25.5" customHeight="1">
      <c r="A145" s="37">
        <v>123</v>
      </c>
      <c r="B145" s="9">
        <v>415213</v>
      </c>
      <c r="C145" s="19" t="s">
        <v>593</v>
      </c>
      <c r="D145" s="219">
        <f>'буџет општи дио'!D225</f>
        <v>1000</v>
      </c>
      <c r="E145" s="219">
        <f>'буџет општи дио'!E225</f>
        <v>1247</v>
      </c>
      <c r="F145" s="219">
        <f>'буџет општи дио'!F225</f>
        <v>1000</v>
      </c>
      <c r="G145" s="219">
        <f>'буџет општи дио'!G225</f>
        <v>500</v>
      </c>
      <c r="H145" s="54">
        <f t="shared" si="16"/>
        <v>50</v>
      </c>
      <c r="I145" s="54">
        <f t="shared" si="17"/>
        <v>50</v>
      </c>
    </row>
    <row r="146" spans="1:10" ht="25.5" customHeight="1">
      <c r="A146" s="37">
        <v>124</v>
      </c>
      <c r="B146" s="37">
        <v>415213</v>
      </c>
      <c r="C146" s="51" t="s">
        <v>125</v>
      </c>
      <c r="D146" s="219">
        <f>'буџет општи дио'!D226</f>
        <v>4000</v>
      </c>
      <c r="E146" s="219">
        <f>'буџет општи дио'!E226</f>
        <v>1950</v>
      </c>
      <c r="F146" s="219">
        <f>'буџет општи дио'!F226</f>
        <v>4000</v>
      </c>
      <c r="G146" s="219">
        <f>'буџет општи дио'!G226</f>
        <v>3000</v>
      </c>
      <c r="H146" s="46">
        <f t="shared" si="16"/>
        <v>75</v>
      </c>
      <c r="I146" s="47">
        <f t="shared" si="17"/>
        <v>75</v>
      </c>
      <c r="J146" s="99"/>
    </row>
    <row r="147" spans="1:9" s="5" customFormat="1" ht="25.5" customHeight="1">
      <c r="A147" s="37">
        <v>125</v>
      </c>
      <c r="B147" s="9">
        <v>415214</v>
      </c>
      <c r="C147" s="51" t="s">
        <v>136</v>
      </c>
      <c r="D147" s="219">
        <f>'буџет општи дио'!D227</f>
        <v>7500</v>
      </c>
      <c r="E147" s="219">
        <f>'буџет општи дио'!E227</f>
        <v>1250</v>
      </c>
      <c r="F147" s="219">
        <f>'буџет општи дио'!F227</f>
        <v>7500</v>
      </c>
      <c r="G147" s="219">
        <f>'буџет општи дио'!G227</f>
        <v>9000</v>
      </c>
      <c r="H147" s="54">
        <f t="shared" si="16"/>
        <v>120</v>
      </c>
      <c r="I147" s="54">
        <f t="shared" si="17"/>
        <v>120</v>
      </c>
    </row>
    <row r="148" spans="1:10" s="48" customFormat="1" ht="25.5" customHeight="1">
      <c r="A148" s="37">
        <v>126</v>
      </c>
      <c r="B148" s="37">
        <v>415215</v>
      </c>
      <c r="C148" s="51" t="s">
        <v>128</v>
      </c>
      <c r="D148" s="219">
        <f>'буџет општи дио'!D228</f>
        <v>4000</v>
      </c>
      <c r="E148" s="219">
        <f>'буџет општи дио'!E228</f>
        <v>2997</v>
      </c>
      <c r="F148" s="219">
        <f>'буџет општи дио'!F228</f>
        <v>4000</v>
      </c>
      <c r="G148" s="219">
        <f>'буџет општи дио'!G228</f>
        <v>3500</v>
      </c>
      <c r="H148" s="47">
        <f t="shared" si="16"/>
        <v>87.5</v>
      </c>
      <c r="I148" s="47">
        <f t="shared" si="17"/>
        <v>87.5</v>
      </c>
      <c r="J148" s="99"/>
    </row>
    <row r="149" spans="1:9" s="5" customFormat="1" ht="25.5" customHeight="1">
      <c r="A149" s="37">
        <v>127</v>
      </c>
      <c r="B149" s="9">
        <v>415215</v>
      </c>
      <c r="C149" s="51" t="s">
        <v>129</v>
      </c>
      <c r="D149" s="219">
        <f>'буџет општи дио'!D229</f>
        <v>1000</v>
      </c>
      <c r="E149" s="219">
        <f>'буџет општи дио'!E229</f>
        <v>747</v>
      </c>
      <c r="F149" s="219">
        <f>'буџет општи дио'!F229</f>
        <v>1000</v>
      </c>
      <c r="G149" s="219">
        <f>'буџет општи дио'!G229</f>
        <v>500</v>
      </c>
      <c r="H149" s="54">
        <f t="shared" si="16"/>
        <v>50</v>
      </c>
      <c r="I149" s="54">
        <f t="shared" si="17"/>
        <v>50</v>
      </c>
    </row>
    <row r="150" spans="1:9" s="5" customFormat="1" ht="25.5" customHeight="1">
      <c r="A150" s="37">
        <v>128</v>
      </c>
      <c r="B150" s="9">
        <v>415215</v>
      </c>
      <c r="C150" s="51" t="s">
        <v>130</v>
      </c>
      <c r="D150" s="219">
        <f>'буџет општи дио'!D230</f>
        <v>4000</v>
      </c>
      <c r="E150" s="219">
        <f>'буџет општи дио'!E230</f>
        <v>3330</v>
      </c>
      <c r="F150" s="219">
        <f>'буџет општи дио'!F230</f>
        <v>4000</v>
      </c>
      <c r="G150" s="219">
        <f>'буџет општи дио'!G230</f>
        <v>3500</v>
      </c>
      <c r="H150" s="54">
        <f t="shared" si="16"/>
        <v>87.5</v>
      </c>
      <c r="I150" s="54">
        <f t="shared" si="17"/>
        <v>87.5</v>
      </c>
    </row>
    <row r="151" spans="1:9" s="5" customFormat="1" ht="25.5" customHeight="1">
      <c r="A151" s="37">
        <v>129</v>
      </c>
      <c r="B151" s="9">
        <v>415215</v>
      </c>
      <c r="C151" s="51" t="s">
        <v>131</v>
      </c>
      <c r="D151" s="219">
        <f>'буџет општи дио'!D231</f>
        <v>2000</v>
      </c>
      <c r="E151" s="219">
        <f>'буџет општи дио'!E231</f>
        <v>1826</v>
      </c>
      <c r="F151" s="219">
        <f>'буџет општи дио'!F231</f>
        <v>2000</v>
      </c>
      <c r="G151" s="219">
        <f>'буџет општи дио'!G231</f>
        <v>1500</v>
      </c>
      <c r="H151" s="54">
        <f t="shared" si="16"/>
        <v>75</v>
      </c>
      <c r="I151" s="54">
        <f t="shared" si="17"/>
        <v>75</v>
      </c>
    </row>
    <row r="152" spans="1:9" s="5" customFormat="1" ht="25.5" customHeight="1">
      <c r="A152" s="37">
        <v>130</v>
      </c>
      <c r="B152" s="9">
        <v>415215</v>
      </c>
      <c r="C152" s="51" t="s">
        <v>613</v>
      </c>
      <c r="D152" s="219">
        <f>'буџет општи дио'!D232</f>
        <v>2000</v>
      </c>
      <c r="E152" s="219">
        <f>'буџет општи дио'!E232</f>
        <v>1494</v>
      </c>
      <c r="F152" s="219">
        <f>'буџет општи дио'!F232</f>
        <v>2000</v>
      </c>
      <c r="G152" s="219">
        <f>'буџет општи дио'!G232</f>
        <v>1500</v>
      </c>
      <c r="H152" s="54">
        <f t="shared" si="16"/>
        <v>75</v>
      </c>
      <c r="I152" s="54">
        <f t="shared" si="17"/>
        <v>75</v>
      </c>
    </row>
    <row r="153" spans="1:10" ht="25.5" customHeight="1">
      <c r="A153" s="37">
        <v>131</v>
      </c>
      <c r="B153" s="37">
        <v>415215</v>
      </c>
      <c r="C153" s="51" t="s">
        <v>522</v>
      </c>
      <c r="D153" s="219">
        <f>'буџет општи дио'!D233</f>
        <v>8700</v>
      </c>
      <c r="E153" s="219">
        <f>'буџет општи дио'!E233</f>
        <v>7025</v>
      </c>
      <c r="F153" s="219">
        <f>'буџет општи дио'!F233</f>
        <v>8700</v>
      </c>
      <c r="G153" s="219">
        <f>'буџет општи дио'!G233</f>
        <v>5000</v>
      </c>
      <c r="H153" s="46">
        <f t="shared" si="16"/>
        <v>57.47126436781609</v>
      </c>
      <c r="I153" s="47">
        <f t="shared" si="17"/>
        <v>57.47126436781609</v>
      </c>
      <c r="J153" s="99"/>
    </row>
    <row r="154" spans="1:9" ht="25.5" customHeight="1">
      <c r="A154" s="37">
        <v>132</v>
      </c>
      <c r="B154" s="9">
        <v>415215</v>
      </c>
      <c r="C154" s="51" t="s">
        <v>127</v>
      </c>
      <c r="D154" s="219">
        <f>'буџет општи дио'!D234</f>
        <v>10000</v>
      </c>
      <c r="E154" s="219">
        <f>'буџет општи дио'!E234</f>
        <v>7497</v>
      </c>
      <c r="F154" s="219">
        <f>'буџет општи дио'!F234</f>
        <v>10000</v>
      </c>
      <c r="G154" s="219">
        <f>'буџет општи дио'!G234</f>
        <v>5000</v>
      </c>
      <c r="H154" s="54">
        <f t="shared" si="16"/>
        <v>50</v>
      </c>
      <c r="I154" s="54">
        <f t="shared" si="17"/>
        <v>50</v>
      </c>
    </row>
    <row r="155" spans="1:9" s="5" customFormat="1" ht="25.5" customHeight="1">
      <c r="A155" s="37">
        <v>133</v>
      </c>
      <c r="B155" s="9">
        <v>415216</v>
      </c>
      <c r="C155" s="51" t="s">
        <v>132</v>
      </c>
      <c r="D155" s="219">
        <f>'буџет општи дио'!D235</f>
        <v>1000</v>
      </c>
      <c r="E155" s="219">
        <f>'буџет општи дио'!E235</f>
        <v>996</v>
      </c>
      <c r="F155" s="219">
        <f>'буџет општи дио'!F235</f>
        <v>1000</v>
      </c>
      <c r="G155" s="219">
        <f>'буџет општи дио'!G235</f>
        <v>1000</v>
      </c>
      <c r="H155" s="54">
        <f t="shared" si="16"/>
        <v>100</v>
      </c>
      <c r="I155" s="54">
        <f t="shared" si="17"/>
        <v>100</v>
      </c>
    </row>
    <row r="156" spans="1:9" s="5" customFormat="1" ht="25.5" customHeight="1">
      <c r="A156" s="37">
        <v>134</v>
      </c>
      <c r="B156" s="9">
        <v>415216</v>
      </c>
      <c r="C156" s="19" t="s">
        <v>123</v>
      </c>
      <c r="D156" s="219">
        <f>'буџет општи дио'!D236</f>
        <v>3000</v>
      </c>
      <c r="E156" s="219">
        <f>'буџет општи дио'!E236</f>
        <v>2250</v>
      </c>
      <c r="F156" s="219">
        <f>'буџет општи дио'!F236</f>
        <v>3000</v>
      </c>
      <c r="G156" s="219">
        <f>'буџет општи дио'!G236</f>
        <v>2500</v>
      </c>
      <c r="H156" s="54">
        <f t="shared" si="16"/>
        <v>83.33333333333334</v>
      </c>
      <c r="I156" s="54">
        <f t="shared" si="17"/>
        <v>83.33333333333334</v>
      </c>
    </row>
    <row r="157" spans="1:9" s="5" customFormat="1" ht="25.5" customHeight="1">
      <c r="A157" s="37">
        <v>135</v>
      </c>
      <c r="B157" s="9">
        <v>415216</v>
      </c>
      <c r="C157" s="19" t="s">
        <v>122</v>
      </c>
      <c r="D157" s="219">
        <f>'буџет општи дио'!D237</f>
        <v>1000</v>
      </c>
      <c r="E157" s="219">
        <f>'буџет општи дио'!E237</f>
        <v>747</v>
      </c>
      <c r="F157" s="219">
        <f>'буџет општи дио'!F237</f>
        <v>1000</v>
      </c>
      <c r="G157" s="219">
        <f>'буџет општи дио'!G237</f>
        <v>1000</v>
      </c>
      <c r="H157" s="54">
        <f t="shared" si="16"/>
        <v>100</v>
      </c>
      <c r="I157" s="54">
        <f t="shared" si="17"/>
        <v>100</v>
      </c>
    </row>
    <row r="158" spans="1:10" ht="25.5" customHeight="1">
      <c r="A158" s="37">
        <v>136</v>
      </c>
      <c r="B158" s="37">
        <v>415216</v>
      </c>
      <c r="C158" s="51" t="s">
        <v>135</v>
      </c>
      <c r="D158" s="219">
        <f>'буџет општи дио'!D238</f>
        <v>15000</v>
      </c>
      <c r="E158" s="219">
        <f>'буџет општи дио'!E238</f>
        <v>15000</v>
      </c>
      <c r="F158" s="219">
        <f>'буџет општи дио'!F238</f>
        <v>15000</v>
      </c>
      <c r="G158" s="219">
        <f>'буџет општи дио'!G238</f>
        <v>15000</v>
      </c>
      <c r="H158" s="46">
        <f t="shared" si="16"/>
        <v>100</v>
      </c>
      <c r="I158" s="47">
        <f t="shared" si="17"/>
        <v>100</v>
      </c>
      <c r="J158" s="99"/>
    </row>
    <row r="159" spans="1:10" ht="25.5" customHeight="1">
      <c r="A159" s="37">
        <v>137</v>
      </c>
      <c r="B159" s="37">
        <v>415217</v>
      </c>
      <c r="C159" s="51" t="s">
        <v>120</v>
      </c>
      <c r="D159" s="219">
        <f>'буџет општи дио'!D239</f>
        <v>7000</v>
      </c>
      <c r="E159" s="219">
        <f>'буџет општи дио'!E239</f>
        <v>5247</v>
      </c>
      <c r="F159" s="219">
        <f>'буџет општи дио'!F239</f>
        <v>7000</v>
      </c>
      <c r="G159" s="219">
        <f>'буџет општи дио'!G239</f>
        <v>6500</v>
      </c>
      <c r="H159" s="46">
        <f t="shared" si="16"/>
        <v>92.85714285714286</v>
      </c>
      <c r="I159" s="47">
        <f t="shared" si="17"/>
        <v>92.85714285714286</v>
      </c>
      <c r="J159" s="99"/>
    </row>
    <row r="160" spans="1:9" s="5" customFormat="1" ht="25.5" customHeight="1">
      <c r="A160" s="37">
        <v>138</v>
      </c>
      <c r="B160" s="9">
        <v>415217</v>
      </c>
      <c r="C160" s="19" t="s">
        <v>591</v>
      </c>
      <c r="D160" s="219">
        <f>'буџет општи дио'!D240</f>
        <v>500</v>
      </c>
      <c r="E160" s="219">
        <f>'буџет општи дио'!E240</f>
        <v>0</v>
      </c>
      <c r="F160" s="219">
        <f>'буџет општи дио'!F240</f>
        <v>0</v>
      </c>
      <c r="G160" s="219">
        <f>'буџет општи дио'!G240</f>
        <v>0</v>
      </c>
      <c r="H160" s="54">
        <f t="shared" si="16"/>
        <v>0</v>
      </c>
      <c r="I160" s="54" t="e">
        <f t="shared" si="17"/>
        <v>#DIV/0!</v>
      </c>
    </row>
    <row r="161" spans="1:10" ht="25.5" customHeight="1">
      <c r="A161" s="37">
        <v>139</v>
      </c>
      <c r="B161" s="37">
        <v>415217</v>
      </c>
      <c r="C161" s="51" t="s">
        <v>133</v>
      </c>
      <c r="D161" s="219">
        <f>'буџет општи дио'!D241</f>
        <v>2500</v>
      </c>
      <c r="E161" s="219">
        <f>'буџет општи дио'!E241</f>
        <v>2272</v>
      </c>
      <c r="F161" s="219">
        <f>'буџет општи дио'!F241</f>
        <v>2500</v>
      </c>
      <c r="G161" s="219">
        <f>'буџет општи дио'!G241</f>
        <v>2500</v>
      </c>
      <c r="H161" s="46">
        <f t="shared" si="16"/>
        <v>100</v>
      </c>
      <c r="I161" s="47">
        <f t="shared" si="17"/>
        <v>100</v>
      </c>
      <c r="J161" s="99"/>
    </row>
    <row r="162" spans="1:10" ht="25.5" customHeight="1">
      <c r="A162" s="37">
        <v>140</v>
      </c>
      <c r="B162" s="37">
        <v>415217</v>
      </c>
      <c r="C162" s="51" t="s">
        <v>134</v>
      </c>
      <c r="D162" s="219">
        <f>'буџет општи дио'!D242</f>
        <v>4000</v>
      </c>
      <c r="E162" s="219">
        <f>'буџет општи дио'!E242</f>
        <v>5469</v>
      </c>
      <c r="F162" s="219">
        <f>'буџет општи дио'!F242</f>
        <v>4000</v>
      </c>
      <c r="G162" s="219">
        <f>'буџет општи дио'!G242</f>
        <v>3000</v>
      </c>
      <c r="H162" s="46">
        <f t="shared" si="16"/>
        <v>75</v>
      </c>
      <c r="I162" s="47">
        <f t="shared" si="17"/>
        <v>75</v>
      </c>
      <c r="J162" s="99"/>
    </row>
    <row r="163" spans="1:9" s="5" customFormat="1" ht="25.5" customHeight="1">
      <c r="A163" s="37">
        <v>141</v>
      </c>
      <c r="B163" s="9">
        <v>415218</v>
      </c>
      <c r="C163" s="51" t="s">
        <v>137</v>
      </c>
      <c r="D163" s="219">
        <f>'буџет општи дио'!D243</f>
        <v>1000</v>
      </c>
      <c r="E163" s="219">
        <f>'буџет општи дио'!E243</f>
        <v>747</v>
      </c>
      <c r="F163" s="219">
        <f>'буџет општи дио'!F243</f>
        <v>1000</v>
      </c>
      <c r="G163" s="219">
        <f>'буџет општи дио'!G243</f>
        <v>500</v>
      </c>
      <c r="H163" s="54">
        <f t="shared" si="16"/>
        <v>50</v>
      </c>
      <c r="I163" s="54">
        <f t="shared" si="17"/>
        <v>50</v>
      </c>
    </row>
    <row r="164" spans="1:9" s="5" customFormat="1" ht="25.5" customHeight="1">
      <c r="A164" s="37">
        <v>142</v>
      </c>
      <c r="B164" s="9">
        <v>415218</v>
      </c>
      <c r="C164" s="51" t="s">
        <v>592</v>
      </c>
      <c r="D164" s="219">
        <f>'буџет општи дио'!D244</f>
        <v>500</v>
      </c>
      <c r="E164" s="219">
        <f>'буџет општи дио'!E244</f>
        <v>500</v>
      </c>
      <c r="F164" s="219">
        <f>'буџет општи дио'!F244</f>
        <v>500</v>
      </c>
      <c r="G164" s="219">
        <f>'буџет општи дио'!G244</f>
        <v>500</v>
      </c>
      <c r="H164" s="54">
        <f t="shared" si="16"/>
        <v>100</v>
      </c>
      <c r="I164" s="54">
        <f t="shared" si="17"/>
        <v>100</v>
      </c>
    </row>
    <row r="165" spans="1:9" s="5" customFormat="1" ht="25.5" customHeight="1">
      <c r="A165" s="37">
        <v>143</v>
      </c>
      <c r="B165" s="9">
        <v>415219</v>
      </c>
      <c r="C165" s="19" t="s">
        <v>649</v>
      </c>
      <c r="D165" s="219">
        <f>'буџет општи дио'!D245</f>
        <v>0</v>
      </c>
      <c r="E165" s="219">
        <f>'буџет општи дио'!E245</f>
        <v>0</v>
      </c>
      <c r="F165" s="219">
        <f>'буџет општи дио'!F245</f>
        <v>0</v>
      </c>
      <c r="G165" s="219">
        <f>'буџет општи дио'!G245</f>
        <v>15000</v>
      </c>
      <c r="H165" s="54" t="e">
        <f t="shared" si="16"/>
        <v>#DIV/0!</v>
      </c>
      <c r="I165" s="54" t="e">
        <f t="shared" si="17"/>
        <v>#DIV/0!</v>
      </c>
    </row>
    <row r="166" spans="1:9" s="5" customFormat="1" ht="25.5" customHeight="1">
      <c r="A166" s="37">
        <v>59</v>
      </c>
      <c r="B166" s="9">
        <v>415219</v>
      </c>
      <c r="C166" s="19" t="s">
        <v>738</v>
      </c>
      <c r="D166" s="219">
        <f>'буџет општи дио'!D246</f>
        <v>0</v>
      </c>
      <c r="E166" s="219">
        <f>'буџет општи дио'!E246</f>
        <v>0</v>
      </c>
      <c r="F166" s="219">
        <f>'буџет општи дио'!F246</f>
        <v>0</v>
      </c>
      <c r="G166" s="219">
        <f>'буџет општи дио'!G246</f>
        <v>30000</v>
      </c>
      <c r="H166" s="54" t="e">
        <f>F166/E166*100</f>
        <v>#DIV/0!</v>
      </c>
      <c r="I166" s="54" t="e">
        <f t="shared" si="17"/>
        <v>#DIV/0!</v>
      </c>
    </row>
    <row r="167" spans="1:10" ht="25.5" customHeight="1">
      <c r="A167" s="37">
        <v>144</v>
      </c>
      <c r="B167" s="37">
        <v>415219</v>
      </c>
      <c r="C167" s="51" t="s">
        <v>124</v>
      </c>
      <c r="D167" s="219">
        <f>'буџет општи дио'!D247</f>
        <v>7500</v>
      </c>
      <c r="E167" s="219">
        <f>'буџет општи дио'!E247</f>
        <v>0</v>
      </c>
      <c r="F167" s="219">
        <f>'буџет општи дио'!F247</f>
        <v>7500</v>
      </c>
      <c r="G167" s="219">
        <f>'буџет општи дио'!G247</f>
        <v>2000</v>
      </c>
      <c r="H167" s="46">
        <f t="shared" si="16"/>
        <v>26.666666666666668</v>
      </c>
      <c r="I167" s="47">
        <f t="shared" si="17"/>
        <v>26.666666666666668</v>
      </c>
      <c r="J167" s="99"/>
    </row>
    <row r="168" spans="1:10" ht="25.5" customHeight="1">
      <c r="A168" s="37"/>
      <c r="B168" s="37"/>
      <c r="C168" s="51"/>
      <c r="D168" s="219"/>
      <c r="E168" s="219"/>
      <c r="F168" s="219"/>
      <c r="G168" s="219"/>
      <c r="H168" s="46"/>
      <c r="I168" s="47"/>
      <c r="J168" s="99"/>
    </row>
    <row r="169" spans="1:10" ht="25.5" customHeight="1">
      <c r="A169" s="37">
        <v>145</v>
      </c>
      <c r="B169" s="38">
        <v>415230</v>
      </c>
      <c r="C169" s="39" t="s">
        <v>671</v>
      </c>
      <c r="D169" s="211">
        <f>SUM(D170:D175)</f>
        <v>57500</v>
      </c>
      <c r="E169" s="211">
        <f>SUM(E170:E175)</f>
        <v>6600</v>
      </c>
      <c r="F169" s="211">
        <f>SUM(F170:F175)</f>
        <v>60440</v>
      </c>
      <c r="G169" s="211">
        <f>SUM(G170:G175)</f>
        <v>50000</v>
      </c>
      <c r="H169" s="50">
        <f aca="true" t="shared" si="18" ref="H169:H175">G169/D169*100</f>
        <v>86.95652173913044</v>
      </c>
      <c r="I169" s="43">
        <f aca="true" t="shared" si="19" ref="I169:I175">G169/F169*100</f>
        <v>82.72667107875579</v>
      </c>
      <c r="J169" s="97"/>
    </row>
    <row r="170" spans="1:10" ht="25.5" customHeight="1">
      <c r="A170" s="37">
        <v>146</v>
      </c>
      <c r="B170" s="37">
        <v>415234</v>
      </c>
      <c r="C170" s="51" t="s">
        <v>138</v>
      </c>
      <c r="D170" s="213">
        <f>'буџет општи дио'!D250</f>
        <v>12500</v>
      </c>
      <c r="E170" s="213">
        <f>'буџет општи дио'!E250</f>
        <v>0</v>
      </c>
      <c r="F170" s="213">
        <f>'буџет општи дио'!F250</f>
        <v>12500</v>
      </c>
      <c r="G170" s="213">
        <f>'буџет општи дио'!G250</f>
        <v>6000</v>
      </c>
      <c r="H170" s="46">
        <f t="shared" si="18"/>
        <v>48</v>
      </c>
      <c r="I170" s="47">
        <f t="shared" si="19"/>
        <v>48</v>
      </c>
      <c r="J170" s="99"/>
    </row>
    <row r="171" spans="1:9" s="5" customFormat="1" ht="25.5" customHeight="1">
      <c r="A171" s="37">
        <v>147</v>
      </c>
      <c r="B171" s="53" t="s">
        <v>453</v>
      </c>
      <c r="C171" s="51" t="s">
        <v>595</v>
      </c>
      <c r="D171" s="213">
        <f>'буџет општи дио'!D251</f>
        <v>10000</v>
      </c>
      <c r="E171" s="213">
        <f>'буџет општи дио'!E251</f>
        <v>6600</v>
      </c>
      <c r="F171" s="213">
        <f>'буџет општи дио'!F251</f>
        <v>10000</v>
      </c>
      <c r="G171" s="213">
        <f>'буџет општи дио'!G251</f>
        <v>9000</v>
      </c>
      <c r="H171" s="54">
        <f>G171/D171*100</f>
        <v>90</v>
      </c>
      <c r="I171" s="54">
        <f>G171/F171*100</f>
        <v>90</v>
      </c>
    </row>
    <row r="172" spans="1:10" s="48" customFormat="1" ht="25.5" customHeight="1">
      <c r="A172" s="37">
        <v>148</v>
      </c>
      <c r="B172" s="37">
        <v>415237</v>
      </c>
      <c r="C172" s="51" t="s">
        <v>598</v>
      </c>
      <c r="D172" s="213">
        <f>'буџет општи дио'!D252</f>
        <v>5000</v>
      </c>
      <c r="E172" s="213">
        <f>'буџет општи дио'!E252</f>
        <v>0</v>
      </c>
      <c r="F172" s="213">
        <f>'буџет општи дио'!F252</f>
        <v>5000</v>
      </c>
      <c r="G172" s="213">
        <f>'буџет општи дио'!G252</f>
        <v>5000</v>
      </c>
      <c r="H172" s="47">
        <f>G172/D172*100</f>
        <v>100</v>
      </c>
      <c r="I172" s="47">
        <f>G172/F172*100</f>
        <v>100</v>
      </c>
      <c r="J172" s="99"/>
    </row>
    <row r="173" spans="1:10" ht="25.5" customHeight="1">
      <c r="A173" s="37">
        <v>149</v>
      </c>
      <c r="B173" s="37">
        <v>415239</v>
      </c>
      <c r="C173" s="51" t="s">
        <v>512</v>
      </c>
      <c r="D173" s="213">
        <f>'буџет општи дио'!D253</f>
        <v>10000</v>
      </c>
      <c r="E173" s="213">
        <f>'буџет општи дио'!E253</f>
        <v>0</v>
      </c>
      <c r="F173" s="213">
        <f>'буџет општи дио'!F253</f>
        <v>10920</v>
      </c>
      <c r="G173" s="213">
        <f>'буџет општи дио'!G253</f>
        <v>10000</v>
      </c>
      <c r="H173" s="46">
        <f t="shared" si="18"/>
        <v>100</v>
      </c>
      <c r="I173" s="47">
        <f t="shared" si="19"/>
        <v>91.57509157509158</v>
      </c>
      <c r="J173" s="99"/>
    </row>
    <row r="174" spans="1:10" ht="25.5" customHeight="1">
      <c r="A174" s="37">
        <v>150</v>
      </c>
      <c r="B174" s="37">
        <v>415239</v>
      </c>
      <c r="C174" s="51" t="s">
        <v>515</v>
      </c>
      <c r="D174" s="213">
        <f>'буџет општи дио'!D254</f>
        <v>10000</v>
      </c>
      <c r="E174" s="213">
        <f>'буџет општи дио'!E254</f>
        <v>0</v>
      </c>
      <c r="F174" s="213">
        <f>'буџет општи дио'!F254</f>
        <v>11960</v>
      </c>
      <c r="G174" s="213">
        <f>'буџет општи дио'!G254</f>
        <v>10000</v>
      </c>
      <c r="H174" s="46">
        <f t="shared" si="18"/>
        <v>100</v>
      </c>
      <c r="I174" s="47">
        <f t="shared" si="19"/>
        <v>83.61204013377926</v>
      </c>
      <c r="J174" s="99"/>
    </row>
    <row r="175" spans="1:10" ht="25.5" customHeight="1">
      <c r="A175" s="37">
        <v>151</v>
      </c>
      <c r="B175" s="37">
        <v>415239</v>
      </c>
      <c r="C175" s="51" t="s">
        <v>516</v>
      </c>
      <c r="D175" s="213">
        <f>'буџет општи дио'!D255</f>
        <v>10000</v>
      </c>
      <c r="E175" s="213">
        <f>'буџет општи дио'!E255</f>
        <v>0</v>
      </c>
      <c r="F175" s="213">
        <f>'буџет општи дио'!F255</f>
        <v>10060</v>
      </c>
      <c r="G175" s="213">
        <f>'буџет општи дио'!G255</f>
        <v>10000</v>
      </c>
      <c r="H175" s="46">
        <f t="shared" si="18"/>
        <v>100</v>
      </c>
      <c r="I175" s="47">
        <f t="shared" si="19"/>
        <v>99.40357852882704</v>
      </c>
      <c r="J175" s="99"/>
    </row>
    <row r="176" spans="1:10" ht="25.5" customHeight="1">
      <c r="A176" s="37"/>
      <c r="B176" s="64"/>
      <c r="C176" s="65"/>
      <c r="D176" s="245"/>
      <c r="E176" s="245"/>
      <c r="F176" s="245"/>
      <c r="G176" s="245"/>
      <c r="H176" s="50"/>
      <c r="I176" s="43"/>
      <c r="J176" s="98"/>
    </row>
    <row r="177" spans="1:9" ht="25.5" customHeight="1">
      <c r="A177" s="9">
        <v>152</v>
      </c>
      <c r="B177" s="6">
        <v>416000</v>
      </c>
      <c r="C177" s="39" t="s">
        <v>670</v>
      </c>
      <c r="D177" s="211">
        <f>D178+D192</f>
        <v>659000</v>
      </c>
      <c r="E177" s="211">
        <f>E178+E192</f>
        <v>479669</v>
      </c>
      <c r="F177" s="211">
        <f>F178+F192</f>
        <v>682800</v>
      </c>
      <c r="G177" s="211">
        <f>G178+G192</f>
        <v>699000</v>
      </c>
      <c r="H177" s="66">
        <f>G177/D177*100</f>
        <v>106.06980273141122</v>
      </c>
      <c r="I177" s="66">
        <f>G177/F177*100</f>
        <v>102.3725834797891</v>
      </c>
    </row>
    <row r="178" spans="1:10" ht="25.5" customHeight="1">
      <c r="A178" s="37">
        <v>153</v>
      </c>
      <c r="B178" s="38">
        <v>416100</v>
      </c>
      <c r="C178" s="39" t="s">
        <v>669</v>
      </c>
      <c r="D178" s="211">
        <f>SUM(D179:D190)</f>
        <v>530000</v>
      </c>
      <c r="E178" s="211">
        <f>SUM(E179:E190)</f>
        <v>393081</v>
      </c>
      <c r="F178" s="211">
        <f>SUM(F179:F190)</f>
        <v>558800</v>
      </c>
      <c r="G178" s="211">
        <f>SUM(G179:G190)</f>
        <v>571000</v>
      </c>
      <c r="H178" s="50">
        <f aca="true" t="shared" si="20" ref="H178:H201">G178/D178*100</f>
        <v>107.73584905660378</v>
      </c>
      <c r="I178" s="43">
        <f aca="true" t="shared" si="21" ref="I178:I201">G178/F178*100</f>
        <v>102.1832498210451</v>
      </c>
      <c r="J178" s="97"/>
    </row>
    <row r="179" spans="1:10" ht="25.5" customHeight="1">
      <c r="A179" s="37">
        <v>154</v>
      </c>
      <c r="B179" s="37">
        <v>416111</v>
      </c>
      <c r="C179" s="51" t="s">
        <v>139</v>
      </c>
      <c r="D179" s="213">
        <f>'буџет општи дио'!D260</f>
        <v>52000</v>
      </c>
      <c r="E179" s="213">
        <f>'буџет општи дио'!E260</f>
        <v>33512</v>
      </c>
      <c r="F179" s="213">
        <f>'буџет општи дио'!F260</f>
        <v>45000</v>
      </c>
      <c r="G179" s="213">
        <f>'буџет општи дио'!G260</f>
        <v>45000</v>
      </c>
      <c r="H179" s="46">
        <f t="shared" si="20"/>
        <v>86.53846153846155</v>
      </c>
      <c r="I179" s="47">
        <f t="shared" si="21"/>
        <v>100</v>
      </c>
      <c r="J179" s="99"/>
    </row>
    <row r="180" spans="1:10" ht="25.5" customHeight="1">
      <c r="A180" s="37">
        <v>155</v>
      </c>
      <c r="B180" s="9">
        <v>416111</v>
      </c>
      <c r="C180" s="51" t="s">
        <v>140</v>
      </c>
      <c r="D180" s="213">
        <f>'буџет општи дио'!D261</f>
        <v>52000</v>
      </c>
      <c r="E180" s="213">
        <f>'буџет општи дио'!E261</f>
        <v>33512</v>
      </c>
      <c r="F180" s="213">
        <f>'буџет општи дио'!F261</f>
        <v>45000</v>
      </c>
      <c r="G180" s="213">
        <f>'буџет општи дио'!G261</f>
        <v>45000</v>
      </c>
      <c r="H180" s="54">
        <f t="shared" si="20"/>
        <v>86.53846153846155</v>
      </c>
      <c r="I180" s="54">
        <f t="shared" si="21"/>
        <v>100</v>
      </c>
      <c r="J180" s="103"/>
    </row>
    <row r="181" spans="1:10" ht="25.5" customHeight="1">
      <c r="A181" s="37">
        <v>156</v>
      </c>
      <c r="B181" s="37">
        <v>416112</v>
      </c>
      <c r="C181" s="45" t="s">
        <v>141</v>
      </c>
      <c r="D181" s="213">
        <f>'буџет општи дио'!D262</f>
        <v>138000</v>
      </c>
      <c r="E181" s="213">
        <f>'буџет општи дио'!E262</f>
        <v>109724</v>
      </c>
      <c r="F181" s="213">
        <f>'буџет општи дио'!F262</f>
        <v>157000</v>
      </c>
      <c r="G181" s="213">
        <f>'буџет општи дио'!G262</f>
        <v>157000</v>
      </c>
      <c r="H181" s="46">
        <f t="shared" si="20"/>
        <v>113.76811594202898</v>
      </c>
      <c r="I181" s="47">
        <f t="shared" si="21"/>
        <v>100</v>
      </c>
      <c r="J181" s="99"/>
    </row>
    <row r="182" spans="1:10" ht="25.5" customHeight="1">
      <c r="A182" s="37">
        <v>157</v>
      </c>
      <c r="B182" s="9">
        <v>416112</v>
      </c>
      <c r="C182" s="51" t="s">
        <v>142</v>
      </c>
      <c r="D182" s="213">
        <f>'буџет општи дио'!D263</f>
        <v>138000</v>
      </c>
      <c r="E182" s="213">
        <f>'буџет општи дио'!E263</f>
        <v>109724</v>
      </c>
      <c r="F182" s="213">
        <f>'буџет општи дио'!F263</f>
        <v>157000</v>
      </c>
      <c r="G182" s="213">
        <f>'буџет општи дио'!G263</f>
        <v>157000</v>
      </c>
      <c r="H182" s="54">
        <f t="shared" si="20"/>
        <v>113.76811594202898</v>
      </c>
      <c r="I182" s="54">
        <f t="shared" si="21"/>
        <v>100</v>
      </c>
      <c r="J182" s="103"/>
    </row>
    <row r="183" spans="1:10" ht="25.5" customHeight="1">
      <c r="A183" s="37">
        <v>158</v>
      </c>
      <c r="B183" s="37">
        <v>416114</v>
      </c>
      <c r="C183" s="51" t="s">
        <v>143</v>
      </c>
      <c r="D183" s="213">
        <f>'буџет општи дио'!D264</f>
        <v>25000</v>
      </c>
      <c r="E183" s="213">
        <f>'буџет општи дио'!E264</f>
        <v>36291</v>
      </c>
      <c r="F183" s="213">
        <f>'буџет општи дио'!F264</f>
        <v>30000</v>
      </c>
      <c r="G183" s="213">
        <f>'буџет општи дио'!G264</f>
        <v>25000</v>
      </c>
      <c r="H183" s="46">
        <f t="shared" si="20"/>
        <v>100</v>
      </c>
      <c r="I183" s="47">
        <f t="shared" si="21"/>
        <v>83.33333333333334</v>
      </c>
      <c r="J183" s="99"/>
    </row>
    <row r="184" spans="1:10" ht="25.5" customHeight="1">
      <c r="A184" s="37">
        <v>159</v>
      </c>
      <c r="B184" s="37">
        <v>416119</v>
      </c>
      <c r="C184" s="51" t="s">
        <v>144</v>
      </c>
      <c r="D184" s="213">
        <f>'буџет општи дио'!D265</f>
        <v>12000</v>
      </c>
      <c r="E184" s="213">
        <f>'буџет општи дио'!E265</f>
        <v>7242</v>
      </c>
      <c r="F184" s="213">
        <f>'буџет општи дио'!F265</f>
        <v>12000</v>
      </c>
      <c r="G184" s="213">
        <f>'буџет општи дио'!G265</f>
        <v>12000</v>
      </c>
      <c r="H184" s="46">
        <f>G184/D184*100</f>
        <v>100</v>
      </c>
      <c r="I184" s="47">
        <f>G184/F184*100</f>
        <v>100</v>
      </c>
      <c r="J184" s="99"/>
    </row>
    <row r="185" spans="1:10" ht="25.5" customHeight="1">
      <c r="A185" s="37">
        <v>160</v>
      </c>
      <c r="B185" s="37">
        <v>416119</v>
      </c>
      <c r="C185" s="51" t="s">
        <v>145</v>
      </c>
      <c r="D185" s="213">
        <f>'буџет општи дио'!D266</f>
        <v>4000</v>
      </c>
      <c r="E185" s="213">
        <f>'буџет општи дио'!E266</f>
        <v>2556</v>
      </c>
      <c r="F185" s="213">
        <f>'буџет општи дио'!F266</f>
        <v>4000</v>
      </c>
      <c r="G185" s="213">
        <f>'буџет општи дио'!G266</f>
        <v>4000</v>
      </c>
      <c r="H185" s="46">
        <f t="shared" si="20"/>
        <v>100</v>
      </c>
      <c r="I185" s="47">
        <f t="shared" si="21"/>
        <v>100</v>
      </c>
      <c r="J185" s="99"/>
    </row>
    <row r="186" spans="1:10" ht="24.75" customHeight="1">
      <c r="A186" s="37">
        <v>161</v>
      </c>
      <c r="B186" s="37">
        <v>416122</v>
      </c>
      <c r="C186" s="51" t="s">
        <v>146</v>
      </c>
      <c r="D186" s="213">
        <f>'буџет општи дио'!D267</f>
        <v>10000</v>
      </c>
      <c r="E186" s="213">
        <f>'буџет општи дио'!E267</f>
        <v>3970</v>
      </c>
      <c r="F186" s="213">
        <f>'буџет општи дио'!F267</f>
        <v>10000</v>
      </c>
      <c r="G186" s="213">
        <f>'буџет општи дио'!G267</f>
        <v>10000</v>
      </c>
      <c r="H186" s="46">
        <f t="shared" si="20"/>
        <v>100</v>
      </c>
      <c r="I186" s="47">
        <f t="shared" si="21"/>
        <v>100</v>
      </c>
      <c r="J186" s="99"/>
    </row>
    <row r="187" spans="1:10" ht="24.75" customHeight="1">
      <c r="A187" s="37">
        <v>162</v>
      </c>
      <c r="B187" s="37">
        <v>416124</v>
      </c>
      <c r="C187" s="51" t="s">
        <v>147</v>
      </c>
      <c r="D187" s="213">
        <f>'буџет општи дио'!D268</f>
        <v>76000</v>
      </c>
      <c r="E187" s="213">
        <f>'буџет општи дио'!E268</f>
        <v>46583</v>
      </c>
      <c r="F187" s="213">
        <f>'буџет општи дио'!F268</f>
        <v>65800</v>
      </c>
      <c r="G187" s="213">
        <f>'буџет општи дио'!G268</f>
        <v>76000</v>
      </c>
      <c r="H187" s="46">
        <f t="shared" si="20"/>
        <v>100</v>
      </c>
      <c r="I187" s="47">
        <f t="shared" si="21"/>
        <v>115.50151975683892</v>
      </c>
      <c r="J187" s="99"/>
    </row>
    <row r="188" spans="1:10" ht="24.75" customHeight="1">
      <c r="A188" s="37">
        <v>163</v>
      </c>
      <c r="B188" s="37">
        <v>416124</v>
      </c>
      <c r="C188" s="51" t="s">
        <v>148</v>
      </c>
      <c r="D188" s="213">
        <f>'буџет општи дио'!D269</f>
        <v>3000</v>
      </c>
      <c r="E188" s="213">
        <f>'буџет општи дио'!E269</f>
        <v>1700</v>
      </c>
      <c r="F188" s="213">
        <f>'буџет општи дио'!F269</f>
        <v>3000</v>
      </c>
      <c r="G188" s="213">
        <f>'буџет општи дио'!G269</f>
        <v>5000</v>
      </c>
      <c r="H188" s="46">
        <f t="shared" si="20"/>
        <v>166.66666666666669</v>
      </c>
      <c r="I188" s="47">
        <f t="shared" si="21"/>
        <v>166.66666666666669</v>
      </c>
      <c r="J188" s="99"/>
    </row>
    <row r="189" spans="1:10" ht="24.75" customHeight="1">
      <c r="A189" s="37">
        <v>164</v>
      </c>
      <c r="B189" s="37">
        <v>416126</v>
      </c>
      <c r="C189" s="51" t="s">
        <v>149</v>
      </c>
      <c r="D189" s="213">
        <f>'буџет општи дио'!D270</f>
        <v>20000</v>
      </c>
      <c r="E189" s="213">
        <f>'буџет општи дио'!E270</f>
        <v>8267</v>
      </c>
      <c r="F189" s="213">
        <f>'буџет општи дио'!F270</f>
        <v>25000</v>
      </c>
      <c r="G189" s="213">
        <f>'буџет општи дио'!G270</f>
        <v>25000</v>
      </c>
      <c r="H189" s="46">
        <f t="shared" si="20"/>
        <v>125</v>
      </c>
      <c r="I189" s="47">
        <f t="shared" si="21"/>
        <v>100</v>
      </c>
      <c r="J189" s="99"/>
    </row>
    <row r="190" spans="1:9" ht="25.5" customHeight="1">
      <c r="A190" s="37">
        <v>165</v>
      </c>
      <c r="B190" s="9">
        <v>416128</v>
      </c>
      <c r="C190" s="51" t="s">
        <v>623</v>
      </c>
      <c r="D190" s="213">
        <f>'буџет општи дио'!D271</f>
        <v>0</v>
      </c>
      <c r="E190" s="213">
        <f>'буџет општи дио'!E271</f>
        <v>0</v>
      </c>
      <c r="F190" s="213">
        <f>'буџет општи дио'!F271</f>
        <v>5000</v>
      </c>
      <c r="G190" s="213">
        <f>'буџет општи дио'!G271</f>
        <v>10000</v>
      </c>
      <c r="H190" s="54" t="e">
        <f>G190/D190*100</f>
        <v>#DIV/0!</v>
      </c>
      <c r="I190" s="54">
        <f>G190/F190*100</f>
        <v>200</v>
      </c>
    </row>
    <row r="191" spans="1:14" ht="24.75" customHeight="1">
      <c r="A191" s="37"/>
      <c r="B191" s="9"/>
      <c r="C191" s="51"/>
      <c r="D191" s="213"/>
      <c r="E191" s="213"/>
      <c r="F191" s="213"/>
      <c r="G191" s="213"/>
      <c r="H191" s="54"/>
      <c r="I191" s="54"/>
      <c r="J191" s="2"/>
      <c r="K191" s="95"/>
      <c r="L191" s="2"/>
      <c r="N191" s="2"/>
    </row>
    <row r="192" spans="1:9" ht="24.75" customHeight="1">
      <c r="A192" s="9">
        <v>167</v>
      </c>
      <c r="B192" s="68">
        <v>416300</v>
      </c>
      <c r="C192" s="69" t="s">
        <v>668</v>
      </c>
      <c r="D192" s="234">
        <f>D193+D194+D195</f>
        <v>129000</v>
      </c>
      <c r="E192" s="234">
        <f>E193+E194+E195</f>
        <v>86588</v>
      </c>
      <c r="F192" s="234">
        <f>F193+F194+F195</f>
        <v>124000</v>
      </c>
      <c r="G192" s="234">
        <f>G193+G194+G195</f>
        <v>128000</v>
      </c>
      <c r="H192" s="66">
        <f>G192/D192*100</f>
        <v>99.2248062015504</v>
      </c>
      <c r="I192" s="66">
        <f>G192/F192*100</f>
        <v>103.2258064516129</v>
      </c>
    </row>
    <row r="193" spans="1:10" ht="24.75" customHeight="1">
      <c r="A193" s="37">
        <v>168</v>
      </c>
      <c r="B193" s="37">
        <v>416313</v>
      </c>
      <c r="C193" s="51" t="s">
        <v>150</v>
      </c>
      <c r="D193" s="213">
        <f>'буџет општи дио'!D274</f>
        <v>4000</v>
      </c>
      <c r="E193" s="213">
        <f>'буџет општи дио'!E274</f>
        <v>2257</v>
      </c>
      <c r="F193" s="213">
        <f>'буџет општи дио'!F274</f>
        <v>3000</v>
      </c>
      <c r="G193" s="213">
        <f>'буџет општи дио'!G274</f>
        <v>3000</v>
      </c>
      <c r="H193" s="46">
        <f t="shared" si="20"/>
        <v>75</v>
      </c>
      <c r="I193" s="47">
        <f t="shared" si="21"/>
        <v>100</v>
      </c>
      <c r="J193" s="99"/>
    </row>
    <row r="194" spans="1:10" ht="24.75" customHeight="1">
      <c r="A194" s="9">
        <v>169</v>
      </c>
      <c r="B194" s="37">
        <v>416313</v>
      </c>
      <c r="C194" s="51" t="s">
        <v>151</v>
      </c>
      <c r="D194" s="213">
        <f>'буџет општи дио'!D275</f>
        <v>90000</v>
      </c>
      <c r="E194" s="213">
        <f>'буџет општи дио'!E275</f>
        <v>64279</v>
      </c>
      <c r="F194" s="213">
        <f>'буџет општи дио'!F275</f>
        <v>88000</v>
      </c>
      <c r="G194" s="213">
        <f>'буџет општи дио'!G275</f>
        <v>90000</v>
      </c>
      <c r="H194" s="46">
        <f t="shared" si="20"/>
        <v>100</v>
      </c>
      <c r="I194" s="47">
        <f t="shared" si="21"/>
        <v>102.27272727272727</v>
      </c>
      <c r="J194" s="99"/>
    </row>
    <row r="195" spans="1:10" ht="24.75" customHeight="1">
      <c r="A195" s="37">
        <v>170</v>
      </c>
      <c r="B195" s="37">
        <v>416323</v>
      </c>
      <c r="C195" s="51" t="s">
        <v>152</v>
      </c>
      <c r="D195" s="213">
        <f>'буџет општи дио'!D276</f>
        <v>35000</v>
      </c>
      <c r="E195" s="213">
        <f>'буџет општи дио'!E276</f>
        <v>20052</v>
      </c>
      <c r="F195" s="213">
        <f>'буџет општи дио'!F276</f>
        <v>33000</v>
      </c>
      <c r="G195" s="213">
        <f>'буџет општи дио'!G276</f>
        <v>35000</v>
      </c>
      <c r="H195" s="46">
        <f t="shared" si="20"/>
        <v>100</v>
      </c>
      <c r="I195" s="47">
        <f t="shared" si="21"/>
        <v>106.06060606060606</v>
      </c>
      <c r="J195" s="99"/>
    </row>
    <row r="196" spans="1:10" ht="24.75" customHeight="1">
      <c r="A196" s="37"/>
      <c r="B196" s="37"/>
      <c r="C196" s="51"/>
      <c r="D196" s="213"/>
      <c r="E196" s="213"/>
      <c r="F196" s="213"/>
      <c r="G196" s="213"/>
      <c r="H196" s="46"/>
      <c r="I196" s="47"/>
      <c r="J196" s="99"/>
    </row>
    <row r="197" spans="1:9" s="5" customFormat="1" ht="24.75" customHeight="1">
      <c r="A197" s="12">
        <v>171</v>
      </c>
      <c r="B197" s="132" t="s">
        <v>506</v>
      </c>
      <c r="C197" s="44" t="s">
        <v>507</v>
      </c>
      <c r="D197" s="211">
        <f>D198</f>
        <v>5000</v>
      </c>
      <c r="E197" s="211">
        <f>E198</f>
        <v>0</v>
      </c>
      <c r="F197" s="211">
        <f>F198</f>
        <v>20427</v>
      </c>
      <c r="G197" s="211">
        <f>G198</f>
        <v>5000</v>
      </c>
      <c r="H197" s="66">
        <f t="shared" si="20"/>
        <v>100</v>
      </c>
      <c r="I197" s="66">
        <f t="shared" si="21"/>
        <v>24.47740735301317</v>
      </c>
    </row>
    <row r="198" spans="1:9" s="5" customFormat="1" ht="25.5" customHeight="1">
      <c r="A198" s="9">
        <v>172</v>
      </c>
      <c r="B198" s="53" t="s">
        <v>509</v>
      </c>
      <c r="C198" s="51" t="s">
        <v>508</v>
      </c>
      <c r="D198" s="213">
        <f>'буџет општи дио'!D279</f>
        <v>5000</v>
      </c>
      <c r="E198" s="213">
        <f>'буџет општи дио'!E279</f>
        <v>0</v>
      </c>
      <c r="F198" s="213">
        <f>'буџет општи дио'!F279</f>
        <v>20427</v>
      </c>
      <c r="G198" s="213">
        <f>'буџет општи дио'!G279</f>
        <v>5000</v>
      </c>
      <c r="H198" s="54">
        <f t="shared" si="20"/>
        <v>100</v>
      </c>
      <c r="I198" s="54">
        <f t="shared" si="21"/>
        <v>24.47740735301317</v>
      </c>
    </row>
    <row r="199" spans="1:9" s="5" customFormat="1" ht="25.5" customHeight="1">
      <c r="A199" s="9"/>
      <c r="B199" s="53"/>
      <c r="C199" s="51"/>
      <c r="D199" s="213"/>
      <c r="E199" s="213"/>
      <c r="F199" s="213"/>
      <c r="G199" s="213"/>
      <c r="H199" s="54"/>
      <c r="I199" s="54"/>
    </row>
    <row r="200" spans="1:9" s="5" customFormat="1" ht="25.5" customHeight="1">
      <c r="A200" s="9">
        <v>173</v>
      </c>
      <c r="B200" s="132" t="s">
        <v>778</v>
      </c>
      <c r="C200" s="39" t="s">
        <v>779</v>
      </c>
      <c r="D200" s="211">
        <f>D201</f>
        <v>0</v>
      </c>
      <c r="E200" s="211">
        <f>E201</f>
        <v>0</v>
      </c>
      <c r="F200" s="211">
        <f>F201</f>
        <v>0</v>
      </c>
      <c r="G200" s="211">
        <f>G201</f>
        <v>1000</v>
      </c>
      <c r="H200" s="66" t="e">
        <f t="shared" si="20"/>
        <v>#DIV/0!</v>
      </c>
      <c r="I200" s="66" t="e">
        <f t="shared" si="21"/>
        <v>#DIV/0!</v>
      </c>
    </row>
    <row r="201" spans="1:9" s="5" customFormat="1" ht="25.5" customHeight="1">
      <c r="A201" s="9">
        <v>174</v>
      </c>
      <c r="B201" s="53" t="s">
        <v>778</v>
      </c>
      <c r="C201" s="73" t="s">
        <v>779</v>
      </c>
      <c r="D201" s="213">
        <f>'буџет општи дио'!D282</f>
        <v>0</v>
      </c>
      <c r="E201" s="213">
        <f>'буџет општи дио'!E282</f>
        <v>0</v>
      </c>
      <c r="F201" s="213">
        <f>'буџет општи дио'!F282</f>
        <v>0</v>
      </c>
      <c r="G201" s="213">
        <f>'буџет општи дио'!G282</f>
        <v>1000</v>
      </c>
      <c r="H201" s="54" t="e">
        <f t="shared" si="20"/>
        <v>#DIV/0!</v>
      </c>
      <c r="I201" s="54" t="e">
        <f t="shared" si="21"/>
        <v>#DIV/0!</v>
      </c>
    </row>
    <row r="202" spans="1:9" s="5" customFormat="1" ht="24.75" customHeight="1">
      <c r="A202" s="9"/>
      <c r="B202" s="53"/>
      <c r="C202" s="51"/>
      <c r="D202" s="213"/>
      <c r="E202" s="213"/>
      <c r="F202" s="213"/>
      <c r="G202" s="214"/>
      <c r="H202" s="63"/>
      <c r="I202" s="54"/>
    </row>
    <row r="203" spans="1:10" s="75" customFormat="1" ht="24.75" customHeight="1">
      <c r="A203" s="9">
        <v>175</v>
      </c>
      <c r="B203" s="72"/>
      <c r="C203" s="73" t="s">
        <v>153</v>
      </c>
      <c r="D203" s="213">
        <f>'буџет општи дио'!D283</f>
        <v>50000</v>
      </c>
      <c r="E203" s="213">
        <v>0</v>
      </c>
      <c r="F203" s="213">
        <f>'буџет општи дио'!F283</f>
        <v>50000</v>
      </c>
      <c r="G203" s="213">
        <f>'буџет општи дио'!G283</f>
        <v>50000</v>
      </c>
      <c r="H203" s="46">
        <f>G203/D203*100</f>
        <v>100</v>
      </c>
      <c r="I203" s="47">
        <f>G203/F203*100</f>
        <v>100</v>
      </c>
      <c r="J203" s="104"/>
    </row>
    <row r="204" spans="1:10" s="75" customFormat="1" ht="24.75" customHeight="1">
      <c r="A204" s="37"/>
      <c r="B204" s="72"/>
      <c r="C204" s="73"/>
      <c r="D204" s="281"/>
      <c r="E204" s="247"/>
      <c r="F204" s="247"/>
      <c r="G204" s="247"/>
      <c r="H204" s="46"/>
      <c r="I204" s="47"/>
      <c r="J204" s="104"/>
    </row>
    <row r="205" spans="1:10" s="75" customFormat="1" ht="24.75" customHeight="1">
      <c r="A205" s="79">
        <v>176</v>
      </c>
      <c r="B205" s="76">
        <v>510000</v>
      </c>
      <c r="C205" s="77" t="s">
        <v>800</v>
      </c>
      <c r="D205" s="234">
        <f>D207+D220+D223+D229+D232</f>
        <v>1015948</v>
      </c>
      <c r="E205" s="234">
        <f>E207+E220+E223+E229+E232</f>
        <v>135116</v>
      </c>
      <c r="F205" s="234">
        <f>F207+F220+F223+F229+F232</f>
        <v>1670401</v>
      </c>
      <c r="G205" s="234">
        <f>G207+G220+G223+G229+G232</f>
        <v>897223</v>
      </c>
      <c r="H205" s="50">
        <f>G205/D205*100</f>
        <v>88.31387039494147</v>
      </c>
      <c r="I205" s="43">
        <f>G205/F205*100</f>
        <v>53.71303058367422</v>
      </c>
      <c r="J205" s="104"/>
    </row>
    <row r="206" spans="1:10" s="75" customFormat="1" ht="24.75" customHeight="1">
      <c r="A206" s="79"/>
      <c r="B206" s="79"/>
      <c r="C206" s="80"/>
      <c r="D206" s="282"/>
      <c r="E206" s="241"/>
      <c r="F206" s="241"/>
      <c r="G206" s="241"/>
      <c r="H206" s="46"/>
      <c r="I206" s="47"/>
      <c r="J206" s="104"/>
    </row>
    <row r="207" spans="1:10" s="75" customFormat="1" ht="24.75" customHeight="1">
      <c r="A207" s="79">
        <v>177</v>
      </c>
      <c r="B207" s="76">
        <v>511100</v>
      </c>
      <c r="C207" s="81" t="s">
        <v>799</v>
      </c>
      <c r="D207" s="239">
        <f>SUM(D208:D218)</f>
        <v>956648</v>
      </c>
      <c r="E207" s="239">
        <f>SUM(E208:E218)</f>
        <v>102510</v>
      </c>
      <c r="F207" s="239">
        <f>SUM(F208:F218)</f>
        <v>1582557</v>
      </c>
      <c r="G207" s="239">
        <f>SUM(G208:G218)</f>
        <v>868923</v>
      </c>
      <c r="H207" s="50">
        <f aca="true" t="shared" si="22" ref="H207:H218">G207/D207*100</f>
        <v>90.82996044522123</v>
      </c>
      <c r="I207" s="43">
        <f aca="true" t="shared" si="23" ref="I207:I218">G207/F207*100</f>
        <v>54.90626877894446</v>
      </c>
      <c r="J207" s="104"/>
    </row>
    <row r="208" spans="1:12" s="84" customFormat="1" ht="25.5" customHeight="1">
      <c r="A208" s="9">
        <v>178</v>
      </c>
      <c r="B208" s="204" t="s">
        <v>159</v>
      </c>
      <c r="C208" s="205" t="s">
        <v>615</v>
      </c>
      <c r="D208" s="223">
        <f>'буџет општи дио'!D296</f>
        <v>501648</v>
      </c>
      <c r="E208" s="223">
        <f>'буџет општи дио'!E296</f>
        <v>63323</v>
      </c>
      <c r="F208" s="223">
        <f>'буџет општи дио'!F296</f>
        <v>1075787</v>
      </c>
      <c r="G208" s="223">
        <f>'буџет општи дио'!G296</f>
        <v>262932</v>
      </c>
      <c r="H208" s="54">
        <f t="shared" si="22"/>
        <v>52.413644627308386</v>
      </c>
      <c r="I208" s="54">
        <f t="shared" si="23"/>
        <v>24.440897686995662</v>
      </c>
      <c r="K208" s="283"/>
      <c r="L208" s="283"/>
    </row>
    <row r="209" spans="1:11" s="303" customFormat="1" ht="39.75" customHeight="1">
      <c r="A209" s="79">
        <v>179</v>
      </c>
      <c r="B209" s="305" t="s">
        <v>616</v>
      </c>
      <c r="C209" s="306" t="s">
        <v>638</v>
      </c>
      <c r="D209" s="223">
        <f>'буџет општи дио'!D297</f>
        <v>450000</v>
      </c>
      <c r="E209" s="223">
        <f>'буџет општи дио'!E297</f>
        <v>0</v>
      </c>
      <c r="F209" s="223">
        <f>'буџет општи дио'!F297</f>
        <v>318404</v>
      </c>
      <c r="G209" s="223">
        <f>'буџет општи дио'!G297</f>
        <v>206994</v>
      </c>
      <c r="H209" s="302">
        <f t="shared" si="22"/>
        <v>45.998666666666665</v>
      </c>
      <c r="I209" s="302">
        <f t="shared" si="23"/>
        <v>65.00986168515472</v>
      </c>
      <c r="K209" s="304"/>
    </row>
    <row r="210" spans="1:11" s="303" customFormat="1" ht="39.75" customHeight="1">
      <c r="A210" s="9">
        <v>180</v>
      </c>
      <c r="B210" s="305" t="s">
        <v>616</v>
      </c>
      <c r="C210" s="306" t="s">
        <v>639</v>
      </c>
      <c r="D210" s="223">
        <f>'буџет општи дио'!D298</f>
        <v>0</v>
      </c>
      <c r="E210" s="223">
        <f>'буџет општи дио'!E298</f>
        <v>0</v>
      </c>
      <c r="F210" s="223">
        <f>'буџет општи дио'!F298</f>
        <v>86935</v>
      </c>
      <c r="G210" s="223">
        <f>'буџет општи дио'!G298</f>
        <v>106935</v>
      </c>
      <c r="H210" s="302" t="e">
        <f t="shared" si="22"/>
        <v>#DIV/0!</v>
      </c>
      <c r="I210" s="302">
        <f t="shared" si="23"/>
        <v>123.00569390924254</v>
      </c>
      <c r="K210" s="304"/>
    </row>
    <row r="211" spans="1:11" s="303" customFormat="1" ht="39.75" customHeight="1">
      <c r="A211" s="79">
        <v>181</v>
      </c>
      <c r="B211" s="305" t="s">
        <v>616</v>
      </c>
      <c r="C211" s="306" t="s">
        <v>640</v>
      </c>
      <c r="D211" s="223">
        <f>'буџет општи дио'!D299</f>
        <v>0</v>
      </c>
      <c r="E211" s="223">
        <f>'буџет општи дио'!E299</f>
        <v>0</v>
      </c>
      <c r="F211" s="223">
        <f>'буџет општи дио'!F299</f>
        <v>15562</v>
      </c>
      <c r="G211" s="223">
        <f>'буџет општи дио'!G299</f>
        <v>33562</v>
      </c>
      <c r="H211" s="302" t="e">
        <f t="shared" si="22"/>
        <v>#DIV/0!</v>
      </c>
      <c r="I211" s="302">
        <f t="shared" si="23"/>
        <v>215.6663667909009</v>
      </c>
      <c r="K211" s="304"/>
    </row>
    <row r="212" spans="1:11" s="84" customFormat="1" ht="39.75" customHeight="1">
      <c r="A212" s="9">
        <v>182</v>
      </c>
      <c r="B212" s="83" t="s">
        <v>616</v>
      </c>
      <c r="C212" s="73" t="s">
        <v>641</v>
      </c>
      <c r="D212" s="223">
        <f>'буџет општи дио'!D300</f>
        <v>0</v>
      </c>
      <c r="E212" s="223">
        <f>'буџет општи дио'!E300</f>
        <v>0</v>
      </c>
      <c r="F212" s="223">
        <f>'буџет општи дио'!F300</f>
        <v>15000</v>
      </c>
      <c r="G212" s="223">
        <f>'буџет општи дио'!G300</f>
        <v>15000</v>
      </c>
      <c r="H212" s="86" t="e">
        <f t="shared" si="22"/>
        <v>#DIV/0!</v>
      </c>
      <c r="I212" s="86">
        <f t="shared" si="23"/>
        <v>100</v>
      </c>
      <c r="K212" s="283"/>
    </row>
    <row r="213" spans="1:11" s="84" customFormat="1" ht="25.5" customHeight="1">
      <c r="A213" s="79">
        <v>183</v>
      </c>
      <c r="B213" s="204" t="s">
        <v>159</v>
      </c>
      <c r="C213" s="205" t="s">
        <v>739</v>
      </c>
      <c r="D213" s="223">
        <f>'буџет општи дио'!D305</f>
        <v>0</v>
      </c>
      <c r="E213" s="223">
        <f>'буџет општи дио'!E305</f>
        <v>0</v>
      </c>
      <c r="F213" s="223">
        <f>'буџет општи дио'!F305</f>
        <v>0</v>
      </c>
      <c r="G213" s="223">
        <f>'буџет општи дио'!G305</f>
        <v>100000</v>
      </c>
      <c r="H213" s="54" t="e">
        <f t="shared" si="22"/>
        <v>#DIV/0!</v>
      </c>
      <c r="I213" s="54" t="e">
        <f t="shared" si="23"/>
        <v>#DIV/0!</v>
      </c>
      <c r="K213" s="283"/>
    </row>
    <row r="214" spans="1:11" s="84" customFormat="1" ht="25.5" customHeight="1">
      <c r="A214" s="9">
        <v>184</v>
      </c>
      <c r="B214" s="204" t="s">
        <v>487</v>
      </c>
      <c r="C214" s="205" t="s">
        <v>594</v>
      </c>
      <c r="D214" s="223">
        <f>'буџет општи дио'!D301</f>
        <v>5000</v>
      </c>
      <c r="E214" s="223">
        <f>'буџет општи дио'!E301</f>
        <v>1771</v>
      </c>
      <c r="F214" s="223">
        <f>'буџет општи дио'!F301</f>
        <v>3500</v>
      </c>
      <c r="G214" s="223">
        <f>'буџет општи дио'!G301</f>
        <v>3500</v>
      </c>
      <c r="H214" s="54">
        <f t="shared" si="22"/>
        <v>70</v>
      </c>
      <c r="I214" s="54">
        <f t="shared" si="23"/>
        <v>100</v>
      </c>
      <c r="K214" s="283"/>
    </row>
    <row r="215" spans="1:9" s="84" customFormat="1" ht="25.5" customHeight="1">
      <c r="A215" s="79">
        <v>185</v>
      </c>
      <c r="B215" s="204" t="s">
        <v>486</v>
      </c>
      <c r="C215" s="205" t="s">
        <v>488</v>
      </c>
      <c r="D215" s="223">
        <f>'буџет општи дио'!D302</f>
        <v>0</v>
      </c>
      <c r="E215" s="223">
        <f>'буџет општи дио'!E302</f>
        <v>23547</v>
      </c>
      <c r="F215" s="223">
        <f>'буџет општи дио'!F302</f>
        <v>45000</v>
      </c>
      <c r="G215" s="223">
        <f>'буџет општи дио'!G302</f>
        <v>20000</v>
      </c>
      <c r="H215" s="54" t="e">
        <f t="shared" si="22"/>
        <v>#DIV/0!</v>
      </c>
      <c r="I215" s="54">
        <f t="shared" si="23"/>
        <v>44.44444444444444</v>
      </c>
    </row>
    <row r="216" spans="1:9" s="303" customFormat="1" ht="25.5" customHeight="1">
      <c r="A216" s="9">
        <v>186</v>
      </c>
      <c r="B216" s="305" t="s">
        <v>645</v>
      </c>
      <c r="C216" s="306" t="s">
        <v>644</v>
      </c>
      <c r="D216" s="223">
        <f>'буџет општи дио'!D303</f>
        <v>0</v>
      </c>
      <c r="E216" s="223">
        <f>'буџет општи дио'!E303</f>
        <v>13869</v>
      </c>
      <c r="F216" s="223">
        <f>'буџет општи дио'!F303</f>
        <v>13869</v>
      </c>
      <c r="G216" s="223">
        <f>'буџет општи дио'!G303</f>
        <v>0</v>
      </c>
      <c r="H216" s="302" t="e">
        <f t="shared" si="22"/>
        <v>#DIV/0!</v>
      </c>
      <c r="I216" s="302">
        <f t="shared" si="23"/>
        <v>0</v>
      </c>
    </row>
    <row r="217" spans="1:11" s="84" customFormat="1" ht="25.5" customHeight="1">
      <c r="A217" s="79">
        <v>187</v>
      </c>
      <c r="B217" s="204" t="s">
        <v>653</v>
      </c>
      <c r="C217" s="205" t="s">
        <v>654</v>
      </c>
      <c r="D217" s="223">
        <f>'буџет општи дио'!D304</f>
        <v>0</v>
      </c>
      <c r="E217" s="223">
        <f>'буџет општи дио'!E304</f>
        <v>0</v>
      </c>
      <c r="F217" s="223">
        <f>'буџет општи дио'!F304</f>
        <v>0</v>
      </c>
      <c r="G217" s="223">
        <f>'буџет општи дио'!G304</f>
        <v>120000</v>
      </c>
      <c r="H217" s="54" t="e">
        <f>G217/D217*100</f>
        <v>#DIV/0!</v>
      </c>
      <c r="I217" s="54" t="e">
        <f>G217/F217*100</f>
        <v>#DIV/0!</v>
      </c>
      <c r="K217" s="283"/>
    </row>
    <row r="218" spans="1:11" s="84" customFormat="1" ht="25.5" customHeight="1">
      <c r="A218" s="9">
        <v>188</v>
      </c>
      <c r="B218" s="204" t="s">
        <v>642</v>
      </c>
      <c r="C218" s="205" t="s">
        <v>643</v>
      </c>
      <c r="D218" s="223">
        <f>'буџет општи дио'!D306</f>
        <v>0</v>
      </c>
      <c r="E218" s="223">
        <f>'буџет општи дио'!E306</f>
        <v>0</v>
      </c>
      <c r="F218" s="223">
        <f>'буџет општи дио'!F306</f>
        <v>8500</v>
      </c>
      <c r="G218" s="223">
        <f>'буџет општи дио'!G306</f>
        <v>0</v>
      </c>
      <c r="H218" s="54" t="e">
        <f t="shared" si="22"/>
        <v>#DIV/0!</v>
      </c>
      <c r="I218" s="54">
        <f t="shared" si="23"/>
        <v>0</v>
      </c>
      <c r="K218" s="283"/>
    </row>
    <row r="219" spans="1:10" s="75" customFormat="1" ht="24.75" customHeight="1">
      <c r="A219" s="79"/>
      <c r="B219" s="79"/>
      <c r="C219" s="80"/>
      <c r="D219" s="223"/>
      <c r="E219" s="213"/>
      <c r="F219" s="213"/>
      <c r="G219" s="213"/>
      <c r="H219" s="46"/>
      <c r="I219" s="47"/>
      <c r="J219" s="104"/>
    </row>
    <row r="220" spans="1:12" s="5" customFormat="1" ht="24.75" customHeight="1">
      <c r="A220" s="9">
        <v>189</v>
      </c>
      <c r="B220" s="132" t="s">
        <v>464</v>
      </c>
      <c r="C220" s="39" t="s">
        <v>465</v>
      </c>
      <c r="D220" s="211">
        <f>D221</f>
        <v>0</v>
      </c>
      <c r="E220" s="211">
        <f>E221</f>
        <v>0</v>
      </c>
      <c r="F220" s="211">
        <f>F221</f>
        <v>20000</v>
      </c>
      <c r="G220" s="211">
        <f>G221</f>
        <v>0</v>
      </c>
      <c r="H220" s="66" t="e">
        <f>G220/D220*100</f>
        <v>#DIV/0!</v>
      </c>
      <c r="I220" s="66">
        <f>G220/F220*100</f>
        <v>0</v>
      </c>
      <c r="K220" s="100"/>
      <c r="L220" s="100"/>
    </row>
    <row r="221" spans="1:12" s="84" customFormat="1" ht="24.75" customHeight="1">
      <c r="A221" s="82">
        <v>190</v>
      </c>
      <c r="B221" s="204" t="s">
        <v>475</v>
      </c>
      <c r="C221" s="205" t="s">
        <v>584</v>
      </c>
      <c r="D221" s="223">
        <f>'буџет општи дио'!D309</f>
        <v>0</v>
      </c>
      <c r="E221" s="223">
        <f>'буџет општи дио'!E309</f>
        <v>0</v>
      </c>
      <c r="F221" s="223">
        <f>'буџет општи дио'!F309</f>
        <v>20000</v>
      </c>
      <c r="G221" s="223">
        <f>'буџет општи дио'!G309</f>
        <v>0</v>
      </c>
      <c r="H221" s="54" t="e">
        <f>G221/D221*100</f>
        <v>#DIV/0!</v>
      </c>
      <c r="I221" s="54">
        <f>G221/F221*100</f>
        <v>0</v>
      </c>
      <c r="K221" s="106"/>
      <c r="L221" s="106"/>
    </row>
    <row r="222" spans="1:12" s="84" customFormat="1" ht="24.75" customHeight="1">
      <c r="A222" s="82"/>
      <c r="B222" s="83"/>
      <c r="C222" s="73"/>
      <c r="D222" s="223"/>
      <c r="E222" s="223"/>
      <c r="F222" s="223"/>
      <c r="G222" s="223"/>
      <c r="H222" s="63"/>
      <c r="I222" s="54"/>
      <c r="K222" s="106"/>
      <c r="L222" s="106"/>
    </row>
    <row r="223" spans="1:10" s="78" customFormat="1" ht="24.75" customHeight="1">
      <c r="A223" s="79">
        <v>191</v>
      </c>
      <c r="B223" s="76">
        <v>511300</v>
      </c>
      <c r="C223" s="77" t="s">
        <v>798</v>
      </c>
      <c r="D223" s="239">
        <f>SUM(D224:D227)</f>
        <v>14300</v>
      </c>
      <c r="E223" s="211">
        <f>SUM(E224:E227)</f>
        <v>14790</v>
      </c>
      <c r="F223" s="211">
        <f>SUM(F224:F227)</f>
        <v>28300</v>
      </c>
      <c r="G223" s="211">
        <f>SUM(G224:G227)</f>
        <v>13300</v>
      </c>
      <c r="H223" s="50">
        <f aca="true" t="shared" si="24" ref="H223:H230">G223/D223*100</f>
        <v>93.00699300699301</v>
      </c>
      <c r="I223" s="43">
        <f aca="true" t="shared" si="25" ref="I223:I230">G223/F223*100</f>
        <v>46.996466431095406</v>
      </c>
      <c r="J223" s="107"/>
    </row>
    <row r="224" spans="1:10" s="75" customFormat="1" ht="24.75" customHeight="1">
      <c r="A224" s="79">
        <v>192</v>
      </c>
      <c r="B224" s="79">
        <v>511300</v>
      </c>
      <c r="C224" s="85" t="s">
        <v>160</v>
      </c>
      <c r="D224" s="223">
        <f>'буџет општи дио'!D312</f>
        <v>13000</v>
      </c>
      <c r="E224" s="223">
        <f>'буџет општи дио'!E312</f>
        <v>13782</v>
      </c>
      <c r="F224" s="223">
        <f>'буџет општи дио'!F312</f>
        <v>27000</v>
      </c>
      <c r="G224" s="223">
        <f>'буџет општи дио'!G312</f>
        <v>12000</v>
      </c>
      <c r="H224" s="46">
        <f t="shared" si="24"/>
        <v>92.3076923076923</v>
      </c>
      <c r="I224" s="47">
        <f t="shared" si="25"/>
        <v>44.44444444444444</v>
      </c>
      <c r="J224" s="104"/>
    </row>
    <row r="225" spans="1:9" s="5" customFormat="1" ht="25.5" customHeight="1">
      <c r="A225" s="9">
        <v>193</v>
      </c>
      <c r="B225" s="53" t="s">
        <v>625</v>
      </c>
      <c r="C225" s="51" t="s">
        <v>624</v>
      </c>
      <c r="D225" s="223">
        <f>'буџет општи дио'!D313</f>
        <v>0</v>
      </c>
      <c r="E225" s="223">
        <f>'буџет општи дио'!E313</f>
        <v>0</v>
      </c>
      <c r="F225" s="223">
        <f>'буџет општи дио'!F313</f>
        <v>0</v>
      </c>
      <c r="G225" s="223">
        <f>'буџет општи дио'!G313</f>
        <v>0</v>
      </c>
      <c r="H225" s="54" t="e">
        <f>G225/D225*100</f>
        <v>#DIV/0!</v>
      </c>
      <c r="I225" s="54" t="e">
        <f>G225/F225*100</f>
        <v>#DIV/0!</v>
      </c>
    </row>
    <row r="226" spans="1:11" ht="24.75" customHeight="1">
      <c r="A226" s="79">
        <v>194</v>
      </c>
      <c r="B226" s="9">
        <v>511362</v>
      </c>
      <c r="C226" s="51" t="s">
        <v>392</v>
      </c>
      <c r="D226" s="223">
        <f>'буџет општи дио'!D314</f>
        <v>1300</v>
      </c>
      <c r="E226" s="223">
        <f>'буџет општи дио'!E314</f>
        <v>1008</v>
      </c>
      <c r="F226" s="223">
        <f>'буџет општи дио'!F314</f>
        <v>1300</v>
      </c>
      <c r="G226" s="223">
        <f>'буџет општи дио'!G314</f>
        <v>1300</v>
      </c>
      <c r="H226" s="54">
        <f>G226/D226*100</f>
        <v>100</v>
      </c>
      <c r="I226" s="54">
        <f>G226/F226*100</f>
        <v>100</v>
      </c>
      <c r="K226" s="2"/>
    </row>
    <row r="227" spans="1:10" s="75" customFormat="1" ht="24.75" customHeight="1">
      <c r="A227" s="79">
        <v>195</v>
      </c>
      <c r="B227" s="79">
        <v>511373</v>
      </c>
      <c r="C227" s="80" t="s">
        <v>161</v>
      </c>
      <c r="D227" s="223">
        <f>'буџет општи дио'!D315</f>
        <v>0</v>
      </c>
      <c r="E227" s="223">
        <f>'буџет општи дио'!E315</f>
        <v>0</v>
      </c>
      <c r="F227" s="223">
        <f>'буџет општи дио'!F315</f>
        <v>0</v>
      </c>
      <c r="G227" s="223">
        <f>'буџет општи дио'!G315</f>
        <v>0</v>
      </c>
      <c r="H227" s="46" t="e">
        <f t="shared" si="24"/>
        <v>#DIV/0!</v>
      </c>
      <c r="I227" s="47" t="e">
        <f t="shared" si="25"/>
        <v>#DIV/0!</v>
      </c>
      <c r="J227" s="104"/>
    </row>
    <row r="228" spans="1:10" s="75" customFormat="1" ht="24.75" customHeight="1">
      <c r="A228" s="79"/>
      <c r="B228" s="79"/>
      <c r="C228" s="80"/>
      <c r="D228" s="223"/>
      <c r="E228" s="213"/>
      <c r="F228" s="213"/>
      <c r="G228" s="213"/>
      <c r="H228" s="46"/>
      <c r="I228" s="47"/>
      <c r="J228" s="104"/>
    </row>
    <row r="229" spans="1:10" s="78" customFormat="1" ht="24.75" customHeight="1">
      <c r="A229" s="79">
        <v>196</v>
      </c>
      <c r="B229" s="76">
        <v>511700</v>
      </c>
      <c r="C229" s="77" t="s">
        <v>162</v>
      </c>
      <c r="D229" s="211">
        <f>D230</f>
        <v>20000</v>
      </c>
      <c r="E229" s="211">
        <f>E230</f>
        <v>8272</v>
      </c>
      <c r="F229" s="211">
        <f>F230</f>
        <v>30000</v>
      </c>
      <c r="G229" s="211">
        <f>G230</f>
        <v>0</v>
      </c>
      <c r="H229" s="50">
        <f t="shared" si="24"/>
        <v>0</v>
      </c>
      <c r="I229" s="43">
        <f t="shared" si="25"/>
        <v>0</v>
      </c>
      <c r="J229" s="107"/>
    </row>
    <row r="230" spans="1:10" s="75" customFormat="1" ht="25.5" customHeight="1">
      <c r="A230" s="79">
        <v>197</v>
      </c>
      <c r="B230" s="61" t="s">
        <v>477</v>
      </c>
      <c r="C230" s="51" t="s">
        <v>646</v>
      </c>
      <c r="D230" s="223">
        <f>'буџет општи дио'!D318</f>
        <v>20000</v>
      </c>
      <c r="E230" s="223">
        <f>'буџет општи дио'!E318</f>
        <v>8272</v>
      </c>
      <c r="F230" s="223">
        <f>'буџет општи дио'!F318</f>
        <v>30000</v>
      </c>
      <c r="G230" s="223">
        <f>'буџет општи дио'!G318</f>
        <v>0</v>
      </c>
      <c r="H230" s="46">
        <f t="shared" si="24"/>
        <v>0</v>
      </c>
      <c r="I230" s="47">
        <f t="shared" si="25"/>
        <v>0</v>
      </c>
      <c r="J230" s="104"/>
    </row>
    <row r="231" spans="1:10" s="75" customFormat="1" ht="24" customHeight="1">
      <c r="A231" s="79"/>
      <c r="B231" s="79"/>
      <c r="C231" s="85"/>
      <c r="D231" s="223"/>
      <c r="E231" s="213"/>
      <c r="F231" s="213"/>
      <c r="G231" s="213"/>
      <c r="H231" s="46"/>
      <c r="I231" s="47"/>
      <c r="J231" s="104"/>
    </row>
    <row r="232" spans="1:10" ht="24.75" customHeight="1">
      <c r="A232" s="37">
        <v>198</v>
      </c>
      <c r="B232" s="38">
        <v>513000</v>
      </c>
      <c r="C232" s="39" t="s">
        <v>163</v>
      </c>
      <c r="D232" s="211">
        <f>D233</f>
        <v>25000</v>
      </c>
      <c r="E232" s="211">
        <f>E233</f>
        <v>9544</v>
      </c>
      <c r="F232" s="211">
        <f>F233</f>
        <v>9544</v>
      </c>
      <c r="G232" s="211">
        <f>G233</f>
        <v>15000</v>
      </c>
      <c r="H232" s="50">
        <f>G232/D232*100</f>
        <v>60</v>
      </c>
      <c r="I232" s="43">
        <f>G232/F232*100</f>
        <v>157.16680637049456</v>
      </c>
      <c r="J232" s="97"/>
    </row>
    <row r="233" spans="1:10" ht="24.75" customHeight="1">
      <c r="A233" s="37">
        <v>199</v>
      </c>
      <c r="B233" s="37">
        <v>513113</v>
      </c>
      <c r="C233" s="45" t="s">
        <v>164</v>
      </c>
      <c r="D233" s="213">
        <f>'буџет општи дио'!D321</f>
        <v>25000</v>
      </c>
      <c r="E233" s="213">
        <f>'буџет општи дио'!E321</f>
        <v>9544</v>
      </c>
      <c r="F233" s="213">
        <f>'буџет општи дио'!F321</f>
        <v>9544</v>
      </c>
      <c r="G233" s="213">
        <f>'буџет општи дио'!G321</f>
        <v>15000</v>
      </c>
      <c r="H233" s="46">
        <f>G233/D233*100</f>
        <v>60</v>
      </c>
      <c r="I233" s="47">
        <f>G233/F233*100</f>
        <v>157.16680637049456</v>
      </c>
      <c r="J233" s="99"/>
    </row>
    <row r="234" spans="1:10" ht="24.75" customHeight="1">
      <c r="A234" s="37"/>
      <c r="B234" s="37"/>
      <c r="C234" s="45"/>
      <c r="D234" s="213"/>
      <c r="E234" s="213"/>
      <c r="F234" s="213"/>
      <c r="G234" s="213"/>
      <c r="H234" s="46"/>
      <c r="I234" s="47"/>
      <c r="J234" s="99"/>
    </row>
    <row r="235" spans="1:10" s="75" customFormat="1" ht="25.5" customHeight="1">
      <c r="A235" s="79">
        <v>200</v>
      </c>
      <c r="B235" s="72"/>
      <c r="C235" s="77" t="s">
        <v>797</v>
      </c>
      <c r="D235" s="240">
        <f>D7+D205</f>
        <v>4006878</v>
      </c>
      <c r="E235" s="244">
        <f>E7+E205</f>
        <v>2160686</v>
      </c>
      <c r="F235" s="244">
        <f>F7+F205</f>
        <v>4767303</v>
      </c>
      <c r="G235" s="244">
        <f>G7+G205</f>
        <v>4133660</v>
      </c>
      <c r="H235" s="50">
        <f>G235/D235*100</f>
        <v>103.16410931403452</v>
      </c>
      <c r="I235" s="43">
        <f>G235/F235*100</f>
        <v>86.70856456994656</v>
      </c>
      <c r="J235" s="104"/>
    </row>
    <row r="236" spans="1:9" ht="25.5" customHeight="1">
      <c r="A236" s="89"/>
      <c r="B236" s="89"/>
      <c r="C236" s="90"/>
      <c r="D236" s="249"/>
      <c r="E236" s="249"/>
      <c r="F236" s="248"/>
      <c r="G236" s="248"/>
      <c r="H236" s="93"/>
      <c r="I236" s="93"/>
    </row>
    <row r="237" spans="1:9" ht="25.5" customHeight="1">
      <c r="A237" s="89"/>
      <c r="B237" s="4"/>
      <c r="C237" s="94"/>
      <c r="D237" s="249"/>
      <c r="E237" s="249"/>
      <c r="F237" s="248"/>
      <c r="G237" s="248"/>
      <c r="H237" s="93"/>
      <c r="I237" s="93"/>
    </row>
    <row r="238" ht="25.5" customHeight="1"/>
    <row r="239" spans="1:10" s="3" customFormat="1" ht="12.75">
      <c r="A239" s="1"/>
      <c r="B239" s="1"/>
      <c r="C239" s="2"/>
      <c r="D239" s="226"/>
      <c r="E239" s="226"/>
      <c r="F239" s="226"/>
      <c r="G239" s="226"/>
      <c r="H239" s="203"/>
      <c r="I239" s="203"/>
      <c r="J239" s="2"/>
    </row>
    <row r="240" spans="1:10" s="3" customFormat="1" ht="12.75">
      <c r="A240" s="1"/>
      <c r="B240" s="1"/>
      <c r="C240" s="2"/>
      <c r="D240" s="226"/>
      <c r="E240" s="226"/>
      <c r="F240" s="226"/>
      <c r="G240" s="226"/>
      <c r="H240" s="203"/>
      <c r="I240" s="203"/>
      <c r="J240" s="2"/>
    </row>
    <row r="257" ht="12.75">
      <c r="C257" s="26"/>
    </row>
  </sheetData>
  <sheetProtection/>
  <mergeCells count="11">
    <mergeCell ref="G3:G5"/>
    <mergeCell ref="H4:H5"/>
    <mergeCell ref="I4:I5"/>
    <mergeCell ref="A1:I1"/>
    <mergeCell ref="A2:I2"/>
    <mergeCell ref="A3:A6"/>
    <mergeCell ref="B3:B5"/>
    <mergeCell ref="C3:C5"/>
    <mergeCell ref="D3:D5"/>
    <mergeCell ref="E3:E5"/>
    <mergeCell ref="F3:F5"/>
  </mergeCells>
  <printOptions/>
  <pageMargins left="0.393700787401575" right="0.15748031496063" top="0.393700787401575" bottom="0.275590551181102" header="0.511811023622047" footer="0.511811023622047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42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44.140625" style="2" customWidth="1"/>
    <col min="4" max="7" width="10.57421875" style="2" customWidth="1"/>
    <col min="8" max="9" width="7.421875" style="3" customWidth="1"/>
  </cols>
  <sheetData>
    <row r="1" spans="1:9" s="5" customFormat="1" ht="18.75" customHeight="1">
      <c r="A1" s="333" t="s">
        <v>804</v>
      </c>
      <c r="B1" s="333"/>
      <c r="C1" s="333"/>
      <c r="D1" s="333"/>
      <c r="E1" s="333"/>
      <c r="F1" s="333"/>
      <c r="G1" s="333"/>
      <c r="H1" s="333"/>
      <c r="I1" s="333"/>
    </row>
    <row r="2" spans="1:9" s="5" customFormat="1" ht="18.75" customHeight="1">
      <c r="A2" s="334" t="s">
        <v>186</v>
      </c>
      <c r="B2" s="334"/>
      <c r="C2" s="334"/>
      <c r="D2" s="334"/>
      <c r="E2" s="334"/>
      <c r="F2" s="334"/>
      <c r="G2" s="334"/>
      <c r="H2" s="334"/>
      <c r="I2" s="334"/>
    </row>
    <row r="3" spans="1:9" ht="12.75" customHeight="1">
      <c r="A3" s="337" t="s">
        <v>1</v>
      </c>
      <c r="B3" s="336" t="s">
        <v>2</v>
      </c>
      <c r="C3" s="337" t="s">
        <v>3</v>
      </c>
      <c r="D3" s="336" t="s">
        <v>617</v>
      </c>
      <c r="E3" s="338" t="s">
        <v>618</v>
      </c>
      <c r="F3" s="338" t="s">
        <v>620</v>
      </c>
      <c r="G3" s="338" t="s">
        <v>803</v>
      </c>
      <c r="H3" s="7" t="s">
        <v>4</v>
      </c>
      <c r="I3" s="7" t="s">
        <v>4</v>
      </c>
    </row>
    <row r="4" spans="1:9" ht="12.75">
      <c r="A4" s="337"/>
      <c r="B4" s="336"/>
      <c r="C4" s="337"/>
      <c r="D4" s="336"/>
      <c r="E4" s="338"/>
      <c r="F4" s="338"/>
      <c r="G4" s="338"/>
      <c r="H4" s="332" t="s">
        <v>5</v>
      </c>
      <c r="I4" s="332" t="s">
        <v>6</v>
      </c>
    </row>
    <row r="5" spans="1:9" ht="12.75">
      <c r="A5" s="337"/>
      <c r="B5" s="336"/>
      <c r="C5" s="337"/>
      <c r="D5" s="336"/>
      <c r="E5" s="338"/>
      <c r="F5" s="338"/>
      <c r="G5" s="338"/>
      <c r="H5" s="332"/>
      <c r="I5" s="332"/>
    </row>
    <row r="6" spans="1:9" s="11" customFormat="1" ht="24.75" customHeight="1">
      <c r="A6" s="337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0">
        <v>7</v>
      </c>
      <c r="I6" s="10">
        <v>8</v>
      </c>
    </row>
    <row r="7" spans="1:9" s="11" customFormat="1" ht="24.75" customHeight="1">
      <c r="A7" s="108">
        <v>1</v>
      </c>
      <c r="B7" s="9"/>
      <c r="C7" s="68" t="s">
        <v>471</v>
      </c>
      <c r="D7" s="109">
        <f>D8+D19+D20</f>
        <v>148003</v>
      </c>
      <c r="E7" s="109">
        <f>E8+E19+E20</f>
        <v>-213893</v>
      </c>
      <c r="F7" s="109">
        <f>F8+F19+F20</f>
        <v>148003</v>
      </c>
      <c r="G7" s="109">
        <f>G8+G19+G20</f>
        <v>170240</v>
      </c>
      <c r="H7" s="111">
        <f>G7/D7*100</f>
        <v>115.0246954453626</v>
      </c>
      <c r="I7" s="112">
        <f>G7/F7*100</f>
        <v>115.0246954453626</v>
      </c>
    </row>
    <row r="8" spans="1:9" s="11" customFormat="1" ht="24.75" customHeight="1">
      <c r="A8" s="108">
        <v>2</v>
      </c>
      <c r="B8" s="9"/>
      <c r="C8" s="68" t="s">
        <v>187</v>
      </c>
      <c r="D8" s="109">
        <f>D9-D13</f>
        <v>-301997</v>
      </c>
      <c r="E8" s="110">
        <f>E9-E13</f>
        <v>-235362</v>
      </c>
      <c r="F8" s="110">
        <f>F9-F13</f>
        <v>-301997</v>
      </c>
      <c r="G8" s="110">
        <f>G9-G13</f>
        <v>-229760</v>
      </c>
      <c r="H8" s="111">
        <f>G8/D8*100</f>
        <v>76.08022596250956</v>
      </c>
      <c r="I8" s="112">
        <f>G8/F8*100</f>
        <v>76.08022596250956</v>
      </c>
    </row>
    <row r="9" spans="1:9" s="78" customFormat="1" ht="25.5" customHeight="1">
      <c r="A9" s="79">
        <v>3</v>
      </c>
      <c r="B9" s="76">
        <v>920000</v>
      </c>
      <c r="C9" s="77" t="s">
        <v>167</v>
      </c>
      <c r="D9" s="25">
        <f aca="true" t="shared" si="0" ref="D9:G10">D10</f>
        <v>0</v>
      </c>
      <c r="E9" s="40">
        <f t="shared" si="0"/>
        <v>0</v>
      </c>
      <c r="F9" s="40">
        <f t="shared" si="0"/>
        <v>0</v>
      </c>
      <c r="G9" s="40">
        <f t="shared" si="0"/>
        <v>0</v>
      </c>
      <c r="H9" s="111" t="e">
        <f aca="true" t="shared" si="1" ref="H9:H16">G9/D9*100</f>
        <v>#DIV/0!</v>
      </c>
      <c r="I9" s="112" t="e">
        <f aca="true" t="shared" si="2" ref="I9:I16">G9/F9*100</f>
        <v>#DIV/0!</v>
      </c>
    </row>
    <row r="10" spans="1:9" s="78" customFormat="1" ht="25.5" customHeight="1">
      <c r="A10" s="79">
        <v>4</v>
      </c>
      <c r="B10" s="76">
        <v>921000</v>
      </c>
      <c r="C10" s="77" t="s">
        <v>168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111" t="e">
        <f t="shared" si="1"/>
        <v>#DIV/0!</v>
      </c>
      <c r="I10" s="112" t="e">
        <f t="shared" si="2"/>
        <v>#DIV/0!</v>
      </c>
    </row>
    <row r="11" spans="1:9" s="78" customFormat="1" ht="25.5" customHeight="1">
      <c r="A11" s="79">
        <v>5</v>
      </c>
      <c r="B11" s="72">
        <v>921241</v>
      </c>
      <c r="C11" s="73" t="s">
        <v>169</v>
      </c>
      <c r="D11" s="74">
        <f>'буџет општи дио'!D331</f>
        <v>0</v>
      </c>
      <c r="E11" s="74">
        <f>'буџет општи дио'!E331</f>
        <v>0</v>
      </c>
      <c r="F11" s="74">
        <f>'буџет општи дио'!F331</f>
        <v>0</v>
      </c>
      <c r="G11" s="74">
        <f>'буџет општи дио'!G331</f>
        <v>0</v>
      </c>
      <c r="H11" s="46" t="e">
        <f t="shared" si="1"/>
        <v>#DIV/0!</v>
      </c>
      <c r="I11" s="47" t="e">
        <f t="shared" si="2"/>
        <v>#DIV/0!</v>
      </c>
    </row>
    <row r="12" spans="1:9" s="78" customFormat="1" ht="25.5" customHeight="1">
      <c r="A12" s="79"/>
      <c r="B12" s="76"/>
      <c r="C12" s="73"/>
      <c r="D12" s="105"/>
      <c r="E12" s="74"/>
      <c r="F12" s="74"/>
      <c r="G12" s="74"/>
      <c r="H12" s="113"/>
      <c r="I12" s="10"/>
    </row>
    <row r="13" spans="1:9" ht="25.5" customHeight="1">
      <c r="A13" s="37">
        <v>6</v>
      </c>
      <c r="B13" s="76">
        <v>620000</v>
      </c>
      <c r="C13" s="39" t="s">
        <v>170</v>
      </c>
      <c r="D13" s="16">
        <f>D14</f>
        <v>301997</v>
      </c>
      <c r="E13" s="16">
        <f>E14</f>
        <v>235362</v>
      </c>
      <c r="F13" s="16">
        <f>F14</f>
        <v>301997</v>
      </c>
      <c r="G13" s="16">
        <f>G14</f>
        <v>229760</v>
      </c>
      <c r="H13" s="111">
        <f t="shared" si="1"/>
        <v>76.08022596250956</v>
      </c>
      <c r="I13" s="112">
        <f t="shared" si="2"/>
        <v>76.08022596250956</v>
      </c>
    </row>
    <row r="14" spans="1:9" ht="25.5" customHeight="1">
      <c r="A14" s="37">
        <v>7</v>
      </c>
      <c r="B14" s="38">
        <v>621300</v>
      </c>
      <c r="C14" s="39" t="s">
        <v>188</v>
      </c>
      <c r="D14" s="27">
        <f>D15+D16+D17</f>
        <v>301997</v>
      </c>
      <c r="E14" s="27">
        <f>E15+E16+E17</f>
        <v>235362</v>
      </c>
      <c r="F14" s="27">
        <f>F15+F16+F17</f>
        <v>301997</v>
      </c>
      <c r="G14" s="27">
        <f>G15+G16+G17</f>
        <v>229760</v>
      </c>
      <c r="H14" s="111">
        <f t="shared" si="1"/>
        <v>76.08022596250956</v>
      </c>
      <c r="I14" s="112">
        <f t="shared" si="2"/>
        <v>76.08022596250956</v>
      </c>
    </row>
    <row r="15" spans="1:9" ht="25.5" customHeight="1">
      <c r="A15" s="37">
        <v>8</v>
      </c>
      <c r="B15" s="37">
        <v>621323</v>
      </c>
      <c r="C15" s="51" t="s">
        <v>171</v>
      </c>
      <c r="D15" s="20">
        <f>'буџет општи дио'!D335</f>
        <v>157895</v>
      </c>
      <c r="E15" s="20">
        <f>'буџет општи дио'!E335</f>
        <v>118421</v>
      </c>
      <c r="F15" s="20">
        <f>'буџет општи дио'!F335</f>
        <v>157895</v>
      </c>
      <c r="G15" s="20">
        <f>'буџет општи дио'!G335</f>
        <v>118422</v>
      </c>
      <c r="H15" s="113">
        <f t="shared" si="1"/>
        <v>75.00047499920834</v>
      </c>
      <c r="I15" s="10">
        <f t="shared" si="2"/>
        <v>75.00047499920834</v>
      </c>
    </row>
    <row r="16" spans="1:9" ht="25.5" customHeight="1">
      <c r="A16" s="37">
        <v>9</v>
      </c>
      <c r="B16" s="37">
        <v>621323</v>
      </c>
      <c r="C16" s="51" t="s">
        <v>172</v>
      </c>
      <c r="D16" s="20">
        <f>'буџет општи дио'!D336</f>
        <v>37037</v>
      </c>
      <c r="E16" s="20">
        <f>'буџет општи дио'!E336</f>
        <v>37037</v>
      </c>
      <c r="F16" s="20">
        <f>'буџет општи дио'!F336</f>
        <v>37037</v>
      </c>
      <c r="G16" s="20">
        <f>'буџет општи дио'!G336</f>
        <v>0</v>
      </c>
      <c r="H16" s="113">
        <f t="shared" si="1"/>
        <v>0</v>
      </c>
      <c r="I16" s="10">
        <f t="shared" si="2"/>
        <v>0</v>
      </c>
    </row>
    <row r="17" spans="1:9" s="5" customFormat="1" ht="25.5" customHeight="1">
      <c r="A17" s="9">
        <v>10</v>
      </c>
      <c r="B17" s="9">
        <v>621341</v>
      </c>
      <c r="C17" s="19" t="s">
        <v>173</v>
      </c>
      <c r="D17" s="20">
        <f>'буџет општи дио'!D337</f>
        <v>107065</v>
      </c>
      <c r="E17" s="20">
        <f>'буџет општи дио'!E337</f>
        <v>79904</v>
      </c>
      <c r="F17" s="20">
        <f>'буџет општи дио'!F337</f>
        <v>107065</v>
      </c>
      <c r="G17" s="20">
        <f>'буџет општи дио'!G337</f>
        <v>111338</v>
      </c>
      <c r="H17" s="54">
        <f>G17/D17*100</f>
        <v>103.99103348433194</v>
      </c>
      <c r="I17" s="54">
        <f>G17/F17*100</f>
        <v>103.99103348433194</v>
      </c>
    </row>
    <row r="18" spans="1:9" s="75" customFormat="1" ht="25.5" customHeight="1">
      <c r="A18" s="79"/>
      <c r="B18" s="72"/>
      <c r="C18" s="73"/>
      <c r="D18" s="105"/>
      <c r="E18" s="74"/>
      <c r="F18" s="74"/>
      <c r="G18" s="74"/>
      <c r="H18" s="46"/>
      <c r="I18" s="47"/>
    </row>
    <row r="19" spans="1:9" s="78" customFormat="1" ht="25.5" customHeight="1">
      <c r="A19" s="79">
        <v>11</v>
      </c>
      <c r="B19" s="76"/>
      <c r="C19" s="77" t="s">
        <v>189</v>
      </c>
      <c r="D19" s="310">
        <f>'буџет општи дио'!D339</f>
        <v>0</v>
      </c>
      <c r="E19" s="310">
        <f>'буџет општи дио'!E339</f>
        <v>0</v>
      </c>
      <c r="F19" s="310">
        <v>0</v>
      </c>
      <c r="G19" s="310">
        <f>'буџет општи дио'!G339</f>
        <v>0</v>
      </c>
      <c r="H19" s="311" t="e">
        <f>G19/D19*100</f>
        <v>#DIV/0!</v>
      </c>
      <c r="I19" s="312" t="e">
        <f>G19/F19*100</f>
        <v>#DIV/0!</v>
      </c>
    </row>
    <row r="20" spans="1:9" s="5" customFormat="1" ht="24.75" customHeight="1">
      <c r="A20" s="82">
        <v>12</v>
      </c>
      <c r="B20" s="68"/>
      <c r="C20" s="87" t="s">
        <v>470</v>
      </c>
      <c r="D20" s="25">
        <f>'буџет општи дио'!D340</f>
        <v>450000</v>
      </c>
      <c r="E20" s="70">
        <v>21469</v>
      </c>
      <c r="F20" s="70">
        <v>450000</v>
      </c>
      <c r="G20" s="70">
        <v>400000</v>
      </c>
      <c r="H20" s="46">
        <f>G20/D20*100</f>
        <v>88.88888888888889</v>
      </c>
      <c r="I20" s="47">
        <f>G20/F20*100</f>
        <v>88.88888888888889</v>
      </c>
    </row>
    <row r="21" spans="1:9" ht="25.5" customHeight="1">
      <c r="A21" s="89"/>
      <c r="B21" s="89"/>
      <c r="C21" s="90"/>
      <c r="D21" s="91"/>
      <c r="E21" s="91"/>
      <c r="F21" s="92"/>
      <c r="G21" s="92"/>
      <c r="H21" s="93"/>
      <c r="I21" s="93"/>
    </row>
    <row r="22" spans="1:9" ht="25.5" customHeight="1">
      <c r="A22" s="89"/>
      <c r="B22" s="4"/>
      <c r="C22" s="94"/>
      <c r="D22" s="91"/>
      <c r="E22" s="91"/>
      <c r="F22" s="92"/>
      <c r="G22" s="92"/>
      <c r="H22" s="93"/>
      <c r="I22" s="93"/>
    </row>
    <row r="23" spans="5:7" ht="25.5" customHeight="1">
      <c r="E23" s="95"/>
      <c r="G23" s="95"/>
    </row>
    <row r="24" spans="1:7" s="3" customFormat="1" ht="12.75">
      <c r="A24" s="1"/>
      <c r="B24" s="1"/>
      <c r="C24" s="2"/>
      <c r="D24" s="2"/>
      <c r="E24" s="95"/>
      <c r="F24" s="2"/>
      <c r="G24" s="95"/>
    </row>
    <row r="25" spans="1:7" s="3" customFormat="1" ht="12.75">
      <c r="A25" s="1"/>
      <c r="B25" s="1"/>
      <c r="C25" s="2"/>
      <c r="D25" s="2"/>
      <c r="E25" s="95"/>
      <c r="F25" s="2"/>
      <c r="G25" s="2"/>
    </row>
    <row r="42" ht="12.75">
      <c r="C42" s="26"/>
    </row>
  </sheetData>
  <sheetProtection/>
  <mergeCells count="11">
    <mergeCell ref="E3:E5"/>
    <mergeCell ref="A1:I1"/>
    <mergeCell ref="F3:F5"/>
    <mergeCell ref="G3:G5"/>
    <mergeCell ref="H4:H5"/>
    <mergeCell ref="I4:I5"/>
    <mergeCell ref="A2:I2"/>
    <mergeCell ref="A3:A6"/>
    <mergeCell ref="B3:B5"/>
    <mergeCell ref="C3:C5"/>
    <mergeCell ref="D3:D5"/>
  </mergeCells>
  <printOptions/>
  <pageMargins left="0.340277778" right="0.157638888888889" top="0.39375" bottom="0.275694444444444" header="0.511805555555556" footer="0.511805555555556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M2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8.28125" style="2" customWidth="1"/>
    <col min="2" max="2" width="34.00390625" style="2" customWidth="1"/>
    <col min="3" max="6" width="12.28125" style="11" customWidth="1"/>
    <col min="7" max="7" width="9.8515625" style="11" customWidth="1"/>
    <col min="9" max="9" width="12.28125" style="2" customWidth="1"/>
    <col min="11" max="11" width="11.421875" style="2" customWidth="1"/>
  </cols>
  <sheetData>
    <row r="1" ht="12.75">
      <c r="G1" s="157"/>
    </row>
    <row r="2" spans="1:7" ht="15.75">
      <c r="A2" s="339" t="s">
        <v>805</v>
      </c>
      <c r="B2" s="339"/>
      <c r="C2" s="339"/>
      <c r="D2" s="339"/>
      <c r="E2" s="339"/>
      <c r="F2" s="339"/>
      <c r="G2" s="339"/>
    </row>
    <row r="3" spans="1:6" ht="15.75">
      <c r="A3" s="339"/>
      <c r="B3" s="339"/>
      <c r="C3" s="339"/>
      <c r="D3" s="339"/>
      <c r="E3" s="339"/>
      <c r="F3" s="339"/>
    </row>
    <row r="4" spans="1:7" ht="15.75">
      <c r="A4" s="340" t="s">
        <v>190</v>
      </c>
      <c r="B4" s="340"/>
      <c r="C4" s="199"/>
      <c r="D4" s="199"/>
      <c r="E4" s="199"/>
      <c r="F4" s="341"/>
      <c r="G4" s="341"/>
    </row>
    <row r="6" spans="1:8" ht="58.5" customHeight="1">
      <c r="A6" s="35" t="s">
        <v>191</v>
      </c>
      <c r="B6" s="114" t="s">
        <v>192</v>
      </c>
      <c r="C6" s="197" t="s">
        <v>617</v>
      </c>
      <c r="D6" s="197" t="s">
        <v>626</v>
      </c>
      <c r="E6" s="197" t="s">
        <v>627</v>
      </c>
      <c r="F6" s="197" t="s">
        <v>806</v>
      </c>
      <c r="G6" s="197" t="s">
        <v>193</v>
      </c>
      <c r="H6" s="115"/>
    </row>
    <row r="7" spans="1:8" s="119" customFormat="1" ht="17.25" customHeight="1">
      <c r="A7" s="116" t="s">
        <v>194</v>
      </c>
      <c r="B7" s="117" t="s">
        <v>195</v>
      </c>
      <c r="C7" s="198" t="s">
        <v>196</v>
      </c>
      <c r="D7" s="198" t="s">
        <v>197</v>
      </c>
      <c r="E7" s="198" t="s">
        <v>197</v>
      </c>
      <c r="F7" s="198" t="s">
        <v>198</v>
      </c>
      <c r="G7" s="198" t="s">
        <v>199</v>
      </c>
      <c r="H7" s="118"/>
    </row>
    <row r="8" spans="1:13" ht="37.5">
      <c r="A8" s="120"/>
      <c r="B8" s="121" t="s">
        <v>200</v>
      </c>
      <c r="C8" s="200">
        <f>SUM(C9:C19)</f>
        <v>3435926</v>
      </c>
      <c r="D8" s="200">
        <f>SUM(D9:D19)</f>
        <v>2160686</v>
      </c>
      <c r="E8" s="200">
        <f>SUM(E9:E19)</f>
        <v>4717303</v>
      </c>
      <c r="F8" s="200">
        <f>SUM(F9:F19)</f>
        <v>4058160</v>
      </c>
      <c r="G8" s="66">
        <f>F8/E8*100</f>
        <v>86.02712185331322</v>
      </c>
      <c r="H8" s="115"/>
      <c r="I8" s="95"/>
      <c r="J8" s="95"/>
      <c r="K8" s="95"/>
      <c r="M8" s="95"/>
    </row>
    <row r="9" spans="1:11" ht="15">
      <c r="A9" s="122" t="s">
        <v>201</v>
      </c>
      <c r="B9" s="123" t="s">
        <v>202</v>
      </c>
      <c r="C9" s="21">
        <v>2044486</v>
      </c>
      <c r="D9" s="21">
        <v>1386567</v>
      </c>
      <c r="E9" s="21">
        <v>2125714</v>
      </c>
      <c r="F9" s="21">
        <v>2260137</v>
      </c>
      <c r="G9" s="54">
        <f>F9/C9*100</f>
        <v>110.54793234094046</v>
      </c>
      <c r="H9" s="115"/>
      <c r="I9" s="95"/>
      <c r="K9" s="95"/>
    </row>
    <row r="10" spans="1:9" ht="15">
      <c r="A10" s="122" t="s">
        <v>203</v>
      </c>
      <c r="B10" s="123" t="s">
        <v>204</v>
      </c>
      <c r="C10" s="21">
        <v>0</v>
      </c>
      <c r="D10" s="21">
        <v>0</v>
      </c>
      <c r="E10" s="21">
        <v>0</v>
      </c>
      <c r="F10" s="21">
        <v>0</v>
      </c>
      <c r="G10" s="54" t="e">
        <f aca="true" t="shared" si="0" ref="G10:G19">F10/C10*100</f>
        <v>#DIV/0!</v>
      </c>
      <c r="H10" s="115"/>
      <c r="I10" s="95"/>
    </row>
    <row r="11" spans="1:11" ht="15">
      <c r="A11" s="122" t="s">
        <v>205</v>
      </c>
      <c r="B11" s="123" t="s">
        <v>206</v>
      </c>
      <c r="C11" s="21">
        <v>0</v>
      </c>
      <c r="D11" s="21">
        <v>0</v>
      </c>
      <c r="E11" s="21">
        <v>0</v>
      </c>
      <c r="F11" s="21">
        <v>0</v>
      </c>
      <c r="G11" s="54" t="e">
        <f t="shared" si="0"/>
        <v>#DIV/0!</v>
      </c>
      <c r="H11" s="115"/>
      <c r="I11" s="95"/>
      <c r="K11" s="95"/>
    </row>
    <row r="12" spans="1:9" ht="15">
      <c r="A12" s="122" t="s">
        <v>207</v>
      </c>
      <c r="B12" s="123" t="s">
        <v>208</v>
      </c>
      <c r="C12" s="28">
        <v>465540</v>
      </c>
      <c r="D12" s="21">
        <v>135116</v>
      </c>
      <c r="E12" s="21">
        <f>'буџет општи дио'!F293-'буџет општи дио'!F329</f>
        <v>1670401</v>
      </c>
      <c r="F12" s="21">
        <f>'буџет општи дио'!G293</f>
        <v>897223</v>
      </c>
      <c r="G12" s="54">
        <f t="shared" si="0"/>
        <v>192.72737036559695</v>
      </c>
      <c r="H12" s="115"/>
      <c r="I12" s="124"/>
    </row>
    <row r="13" spans="1:10" ht="15">
      <c r="A13" s="122" t="s">
        <v>209</v>
      </c>
      <c r="B13" s="123" t="s">
        <v>210</v>
      </c>
      <c r="C13" s="21">
        <v>0</v>
      </c>
      <c r="D13" s="21">
        <v>0</v>
      </c>
      <c r="E13" s="21">
        <f>'буџет општи дио'!F171</f>
        <v>2000</v>
      </c>
      <c r="F13" s="21">
        <f>'буџет општи дио'!G171</f>
        <v>2000</v>
      </c>
      <c r="G13" s="54" t="e">
        <f t="shared" si="0"/>
        <v>#DIV/0!</v>
      </c>
      <c r="H13" s="115"/>
      <c r="I13" s="124"/>
      <c r="J13" s="95"/>
    </row>
    <row r="14" spans="1:9" ht="15">
      <c r="A14" s="122" t="s">
        <v>211</v>
      </c>
      <c r="B14" s="123" t="s">
        <v>212</v>
      </c>
      <c r="C14" s="21">
        <v>0</v>
      </c>
      <c r="D14" s="21">
        <v>0</v>
      </c>
      <c r="E14" s="21">
        <v>0</v>
      </c>
      <c r="F14" s="21">
        <v>0</v>
      </c>
      <c r="G14" s="54" t="e">
        <f t="shared" si="0"/>
        <v>#DIV/0!</v>
      </c>
      <c r="H14" s="115"/>
      <c r="I14" s="59"/>
    </row>
    <row r="15" spans="1:9" ht="15">
      <c r="A15" s="122" t="s">
        <v>213</v>
      </c>
      <c r="B15" s="123" t="s">
        <v>214</v>
      </c>
      <c r="C15" s="28">
        <v>70000</v>
      </c>
      <c r="D15" s="28">
        <v>52498</v>
      </c>
      <c r="E15" s="28">
        <f>'буџет општи дио'!F210</f>
        <v>70000</v>
      </c>
      <c r="F15" s="28">
        <f>'буџет општи дио'!G210</f>
        <v>60000</v>
      </c>
      <c r="G15" s="54">
        <f t="shared" si="0"/>
        <v>85.71428571428571</v>
      </c>
      <c r="H15" s="115"/>
      <c r="I15" s="59"/>
    </row>
    <row r="16" spans="1:9" ht="15">
      <c r="A16" s="122" t="s">
        <v>215</v>
      </c>
      <c r="B16" s="123" t="s">
        <v>216</v>
      </c>
      <c r="C16" s="21">
        <v>124900</v>
      </c>
      <c r="D16" s="21">
        <v>86952</v>
      </c>
      <c r="E16" s="21">
        <f>'буџет општи дио'!F144+'буџет општи дио'!F185+'буџет општи дио'!F189+'буџет општи дио'!F238+'буџет општи дио'!F218+'буџет општи дио'!F221+'буџет општи дио'!F239+'буџет општи дио'!F224+'буџет општи дио'!F237+'буџет општи дио'!F236+'буџет општи дио'!F247+'буџет општи дио'!F226+'буџет општи дио'!F222+'буџет општи дио'!F233+'буџет општи дио'!F234+'буџет општи дио'!F228+'буџет општи дио'!F229+'буџет општи дио'!F230+'буџет општи дио'!F231+'буџет општи дио'!F235+'буџет општи дио'!F242+'буџет општи дио'!F227+'буџет општи дио'!F250</f>
        <v>131200</v>
      </c>
      <c r="F16" s="21">
        <f>'буџет општи дио'!G144+'буџет општи дио'!G185+'буџет општи дио'!G189+'буџет општи дио'!G218+'буџет општи дио'!G219+'буџет општи дио'!G221+'буџет општи дио'!G222+'буџет општи дио'!G224+'буџет општи дио'!G225+'буџет општи дио'!G226+'буџет општи дио'!G227+'буџет општи дио'!G228+'буџет општи дио'!G229+'буџет општи дио'!G230+'буџет општи дио'!G231+'буџет општи дио'!G233+'буџет општи дио'!G234+'буџет општи дио'!G235+'буџет општи дио'!G236+'буџет општи дио'!G237+'буџет општи дио'!G238+'буџет општи дио'!G239+'буџет општи дио'!G240+'буџет општи дио'!G241+'буџет општи дио'!G242+'буџет општи дио'!G244+'буџет општи дио'!G247+'буџет општи дио'!G250</f>
        <v>109000</v>
      </c>
      <c r="G16" s="54">
        <f t="shared" si="0"/>
        <v>87.26981585268214</v>
      </c>
      <c r="H16" s="115"/>
      <c r="I16" s="59"/>
    </row>
    <row r="17" spans="1:11" ht="15">
      <c r="A17" s="122" t="s">
        <v>217</v>
      </c>
      <c r="B17" s="123" t="s">
        <v>218</v>
      </c>
      <c r="C17" s="28">
        <v>145400</v>
      </c>
      <c r="D17" s="28">
        <v>65990</v>
      </c>
      <c r="E17" s="28">
        <f>'буџет општи дио'!F140+'буџет општи дио'!F143+'буџет општи дио'!F182+'буџет општи дио'!F174+'буџет општи дио'!F175+'буџет општи дио'!F251+'буџет општи дио'!F252+'буџет општи дио'!F268+'буџет општи дио'!F269</f>
        <v>98028</v>
      </c>
      <c r="F17" s="28">
        <f>'буџет општи дио'!G134+'буџет општи дио'!G140+'буџет општи дио'!G143+'буџет општи дио'!G174+'буџет општи дио'!G175+'буџет општи дио'!G182+'буџет општи дио'!G251+'буџет општи дио'!G252+'буџет општи дио'!G268+'буџет општи дио'!G269</f>
        <v>105800</v>
      </c>
      <c r="G17" s="54">
        <f t="shared" si="0"/>
        <v>72.76478679504814</v>
      </c>
      <c r="H17" s="115"/>
      <c r="I17" s="59"/>
      <c r="K17" s="95"/>
    </row>
    <row r="18" spans="1:9" ht="15">
      <c r="A18" s="122" t="s">
        <v>219</v>
      </c>
      <c r="B18" s="123" t="s">
        <v>220</v>
      </c>
      <c r="C18" s="21">
        <v>585600</v>
      </c>
      <c r="D18" s="21">
        <v>433563</v>
      </c>
      <c r="E18" s="21">
        <v>619960</v>
      </c>
      <c r="F18" s="21">
        <f>'буџет општи дио'!G193+'буџет општи дио'!G260+'буџет општи дио'!G261+'буџет општи дио'!G262+'буџет општи дио'!G263+'буџет општи дио'!G264+'буџет општи дио'!G265+'буџет општи дио'!G266+'буџет општи дио'!G267+'буџет општи дио'!G270+'буџет општи дио'!G274+'буџет општи дио'!G275+'буџет општи дио'!G276+'буџет општи дио'!G254</f>
        <v>624000</v>
      </c>
      <c r="G18" s="54">
        <f t="shared" si="0"/>
        <v>106.55737704918033</v>
      </c>
      <c r="H18" s="115"/>
      <c r="I18" s="59"/>
    </row>
    <row r="19" spans="1:9" ht="15">
      <c r="A19" s="122" t="s">
        <v>221</v>
      </c>
      <c r="B19" s="123" t="s">
        <v>222</v>
      </c>
      <c r="C19" s="21">
        <v>0</v>
      </c>
      <c r="D19" s="21">
        <v>0</v>
      </c>
      <c r="E19" s="21">
        <v>0</v>
      </c>
      <c r="F19" s="21">
        <v>0</v>
      </c>
      <c r="G19" s="54" t="e">
        <f t="shared" si="0"/>
        <v>#DIV/0!</v>
      </c>
      <c r="H19" s="115"/>
      <c r="I19" s="59"/>
    </row>
    <row r="20" ht="12.75">
      <c r="C20" s="201"/>
    </row>
    <row r="24" ht="12.75">
      <c r="C24" s="201"/>
    </row>
  </sheetData>
  <sheetProtection/>
  <mergeCells count="4">
    <mergeCell ref="A2:G2"/>
    <mergeCell ref="A3:F3"/>
    <mergeCell ref="A4:B4"/>
    <mergeCell ref="F4:G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J1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140625" style="2" customWidth="1"/>
    <col min="2" max="2" width="24.00390625" style="2" customWidth="1"/>
    <col min="3" max="6" width="14.00390625" style="11" customWidth="1"/>
    <col min="7" max="7" width="14.8515625" style="11" customWidth="1"/>
    <col min="8" max="8" width="12.00390625" style="314" customWidth="1"/>
    <col min="9" max="9" width="12.421875" style="315" customWidth="1"/>
    <col min="10" max="10" width="7.421875" style="316" customWidth="1"/>
    <col min="11" max="11" width="11.421875" style="2" customWidth="1"/>
  </cols>
  <sheetData>
    <row r="1" ht="12.75">
      <c r="G1" s="157"/>
    </row>
    <row r="2" spans="1:10" ht="15.75">
      <c r="A2" s="339" t="s">
        <v>805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6" ht="15.75">
      <c r="A3" s="339"/>
      <c r="B3" s="339"/>
      <c r="C3" s="339"/>
      <c r="D3" s="339"/>
      <c r="E3" s="339"/>
      <c r="F3" s="339"/>
    </row>
    <row r="4" spans="1:7" ht="15.75">
      <c r="A4" s="340" t="s">
        <v>190</v>
      </c>
      <c r="B4" s="340"/>
      <c r="C4" s="340"/>
      <c r="D4" s="199"/>
      <c r="E4" s="199"/>
      <c r="F4" s="341"/>
      <c r="G4" s="341"/>
    </row>
    <row r="6" spans="1:8" ht="15">
      <c r="A6" s="342" t="s">
        <v>757</v>
      </c>
      <c r="B6" s="342"/>
      <c r="C6" s="201"/>
      <c r="D6" s="201"/>
      <c r="E6" s="201"/>
      <c r="G6" s="201"/>
      <c r="H6" s="313"/>
    </row>
    <row r="7" spans="1:8" ht="15">
      <c r="A7" s="324"/>
      <c r="B7" s="324"/>
      <c r="C7" s="201"/>
      <c r="D7" s="201"/>
      <c r="E7" s="201"/>
      <c r="G7" s="201"/>
      <c r="H7" s="313"/>
    </row>
    <row r="8" spans="1:10" s="367" customFormat="1" ht="30.75" customHeight="1">
      <c r="A8" s="362" t="s">
        <v>758</v>
      </c>
      <c r="B8" s="362" t="s">
        <v>759</v>
      </c>
      <c r="C8" s="363" t="s">
        <v>760</v>
      </c>
      <c r="D8" s="364"/>
      <c r="E8" s="364"/>
      <c r="F8" s="364"/>
      <c r="G8" s="364"/>
      <c r="H8" s="365"/>
      <c r="I8" s="366" t="s">
        <v>774</v>
      </c>
      <c r="J8" s="362" t="s">
        <v>777</v>
      </c>
    </row>
    <row r="9" spans="1:10" s="370" customFormat="1" ht="45">
      <c r="A9" s="368"/>
      <c r="B9" s="368"/>
      <c r="C9" s="369" t="s">
        <v>761</v>
      </c>
      <c r="D9" s="369" t="s">
        <v>762</v>
      </c>
      <c r="E9" s="369" t="s">
        <v>763</v>
      </c>
      <c r="F9" s="369" t="s">
        <v>764</v>
      </c>
      <c r="G9" s="369" t="s">
        <v>765</v>
      </c>
      <c r="H9" s="366" t="s">
        <v>776</v>
      </c>
      <c r="I9" s="366" t="s">
        <v>775</v>
      </c>
      <c r="J9" s="368"/>
    </row>
    <row r="10" spans="1:10" s="321" customFormat="1" ht="20.25" customHeight="1">
      <c r="A10" s="320" t="s">
        <v>194</v>
      </c>
      <c r="B10" s="320" t="s">
        <v>195</v>
      </c>
      <c r="C10" s="320" t="s">
        <v>196</v>
      </c>
      <c r="D10" s="320" t="s">
        <v>197</v>
      </c>
      <c r="E10" s="320" t="s">
        <v>198</v>
      </c>
      <c r="F10" s="320" t="s">
        <v>199</v>
      </c>
      <c r="G10" s="320" t="s">
        <v>771</v>
      </c>
      <c r="H10" s="320" t="s">
        <v>772</v>
      </c>
      <c r="I10" s="320" t="s">
        <v>773</v>
      </c>
      <c r="J10" s="320" t="s">
        <v>219</v>
      </c>
    </row>
    <row r="11" spans="1:10" s="319" customFormat="1" ht="20.25" customHeight="1">
      <c r="A11" s="317" t="s">
        <v>766</v>
      </c>
      <c r="B11" s="318" t="s">
        <v>769</v>
      </c>
      <c r="C11" s="322">
        <v>3464160</v>
      </c>
      <c r="D11" s="322">
        <v>0</v>
      </c>
      <c r="E11" s="322">
        <v>0</v>
      </c>
      <c r="F11" s="322">
        <v>0</v>
      </c>
      <c r="G11" s="322">
        <v>0</v>
      </c>
      <c r="H11" s="322">
        <f>C11+D11+E11+F11+G11</f>
        <v>3464160</v>
      </c>
      <c r="I11" s="323">
        <v>3376378</v>
      </c>
      <c r="J11" s="330">
        <f>H11/I11*100</f>
        <v>102.59988662406876</v>
      </c>
    </row>
    <row r="12" spans="1:10" s="319" customFormat="1" ht="20.25" customHeight="1">
      <c r="A12" s="317" t="s">
        <v>767</v>
      </c>
      <c r="B12" s="318" t="s">
        <v>770</v>
      </c>
      <c r="C12" s="322">
        <v>621000</v>
      </c>
      <c r="D12" s="322">
        <v>0</v>
      </c>
      <c r="E12" s="322">
        <v>0</v>
      </c>
      <c r="F12" s="322">
        <v>0</v>
      </c>
      <c r="G12" s="322">
        <v>0</v>
      </c>
      <c r="H12" s="322">
        <f>C12+D12+E12+F12+G12</f>
        <v>621000</v>
      </c>
      <c r="I12" s="323">
        <v>580500</v>
      </c>
      <c r="J12" s="330">
        <f>H12/I12*100</f>
        <v>106.9767441860465</v>
      </c>
    </row>
    <row r="13" spans="1:10" s="328" customFormat="1" ht="20.25" customHeight="1">
      <c r="A13" s="325"/>
      <c r="B13" s="325" t="s">
        <v>768</v>
      </c>
      <c r="C13" s="326">
        <f aca="true" t="shared" si="0" ref="C13:I13">SUM(C11:C12)</f>
        <v>4085160</v>
      </c>
      <c r="D13" s="326">
        <f t="shared" si="0"/>
        <v>0</v>
      </c>
      <c r="E13" s="326">
        <f t="shared" si="0"/>
        <v>0</v>
      </c>
      <c r="F13" s="326">
        <f t="shared" si="0"/>
        <v>0</v>
      </c>
      <c r="G13" s="326">
        <f t="shared" si="0"/>
        <v>0</v>
      </c>
      <c r="H13" s="326">
        <f t="shared" si="0"/>
        <v>4085160</v>
      </c>
      <c r="I13" s="327">
        <f t="shared" si="0"/>
        <v>3956878</v>
      </c>
      <c r="J13" s="331">
        <f>H13/I13*100</f>
        <v>103.24200038515212</v>
      </c>
    </row>
    <row r="14" ht="12.75">
      <c r="C14" s="201"/>
    </row>
    <row r="16" spans="3:9" ht="12.75">
      <c r="C16" s="309"/>
      <c r="I16" s="329"/>
    </row>
    <row r="17" ht="12.75">
      <c r="I17" s="329"/>
    </row>
    <row r="18" ht="12.75">
      <c r="C18" s="201"/>
    </row>
  </sheetData>
  <sheetProtection/>
  <mergeCells count="9">
    <mergeCell ref="J8:J9"/>
    <mergeCell ref="A4:C4"/>
    <mergeCell ref="A6:B6"/>
    <mergeCell ref="A2:J2"/>
    <mergeCell ref="A3:F3"/>
    <mergeCell ref="F4:G4"/>
    <mergeCell ref="A8:A9"/>
    <mergeCell ref="B8:B9"/>
    <mergeCell ref="C8:H8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K197"/>
  <sheetViews>
    <sheetView zoomScalePageLayoutView="0" workbookViewId="0" topLeftCell="A22">
      <selection activeCell="G26" sqref="G26"/>
    </sheetView>
  </sheetViews>
  <sheetFormatPr defaultColWidth="9.140625" defaultRowHeight="12.75"/>
  <cols>
    <col min="1" max="1" width="4.28125" style="125" customWidth="1"/>
    <col min="2" max="2" width="7.00390625" style="119" customWidth="1"/>
    <col min="3" max="3" width="39.7109375" style="2" customWidth="1"/>
    <col min="4" max="4" width="10.00390625" style="226" customWidth="1"/>
    <col min="5" max="5" width="10.00390625" style="253" customWidth="1"/>
    <col min="6" max="7" width="10.00390625" style="226" customWidth="1"/>
    <col min="8" max="9" width="6.421875" style="126" customWidth="1"/>
    <col min="11" max="11" width="11.7109375" style="0" bestFit="1" customWidth="1"/>
  </cols>
  <sheetData>
    <row r="1" spans="1:9" s="5" customFormat="1" ht="25.5" customHeight="1">
      <c r="A1" s="343" t="s">
        <v>223</v>
      </c>
      <c r="B1" s="343"/>
      <c r="C1" s="343"/>
      <c r="D1" s="343"/>
      <c r="E1" s="343"/>
      <c r="F1" s="343"/>
      <c r="G1" s="343"/>
      <c r="H1" s="343"/>
      <c r="I1" s="343"/>
    </row>
    <row r="2" spans="1:9" s="5" customFormat="1" ht="25.5" customHeight="1">
      <c r="A2" s="343" t="s">
        <v>224</v>
      </c>
      <c r="B2" s="343"/>
      <c r="C2" s="343"/>
      <c r="D2" s="206"/>
      <c r="E2" s="250"/>
      <c r="F2" s="207"/>
      <c r="G2" s="207"/>
      <c r="H2" s="127"/>
      <c r="I2" s="127"/>
    </row>
    <row r="3" spans="1:9" s="5" customFormat="1" ht="15.75" customHeight="1">
      <c r="A3" s="336" t="s">
        <v>225</v>
      </c>
      <c r="B3" s="344" t="s">
        <v>226</v>
      </c>
      <c r="C3" s="337" t="s">
        <v>3</v>
      </c>
      <c r="D3" s="345" t="s">
        <v>617</v>
      </c>
      <c r="E3" s="345" t="s">
        <v>618</v>
      </c>
      <c r="F3" s="338" t="s">
        <v>619</v>
      </c>
      <c r="G3" s="338" t="s">
        <v>803</v>
      </c>
      <c r="H3" s="10" t="s">
        <v>4</v>
      </c>
      <c r="I3" s="10" t="s">
        <v>4</v>
      </c>
    </row>
    <row r="4" spans="1:9" s="5" customFormat="1" ht="15.75" customHeight="1">
      <c r="A4" s="336"/>
      <c r="B4" s="344"/>
      <c r="C4" s="337"/>
      <c r="D4" s="345"/>
      <c r="E4" s="345"/>
      <c r="F4" s="338"/>
      <c r="G4" s="338"/>
      <c r="H4" s="346" t="s">
        <v>489</v>
      </c>
      <c r="I4" s="346" t="s">
        <v>485</v>
      </c>
    </row>
    <row r="5" spans="1:9" s="5" customFormat="1" ht="15.75" customHeight="1">
      <c r="A5" s="336"/>
      <c r="B5" s="344"/>
      <c r="C5" s="337"/>
      <c r="D5" s="345"/>
      <c r="E5" s="345"/>
      <c r="F5" s="338"/>
      <c r="G5" s="338"/>
      <c r="H5" s="346"/>
      <c r="I5" s="346"/>
    </row>
    <row r="6" spans="1:9" s="5" customFormat="1" ht="26.25" customHeight="1">
      <c r="A6" s="18"/>
      <c r="B6" s="128">
        <v>1</v>
      </c>
      <c r="C6" s="9">
        <v>2</v>
      </c>
      <c r="D6" s="209">
        <v>4</v>
      </c>
      <c r="E6" s="251">
        <v>5</v>
      </c>
      <c r="F6" s="209">
        <v>6</v>
      </c>
      <c r="G6" s="209">
        <v>7</v>
      </c>
      <c r="H6" s="10">
        <v>8</v>
      </c>
      <c r="I6" s="10">
        <v>9</v>
      </c>
    </row>
    <row r="7" spans="1:9" s="5" customFormat="1" ht="25.5" customHeight="1">
      <c r="A7" s="130">
        <v>1</v>
      </c>
      <c r="B7" s="131" t="s">
        <v>227</v>
      </c>
      <c r="C7" s="35" t="s">
        <v>541</v>
      </c>
      <c r="D7" s="210">
        <f>D9+D12+D52+D58</f>
        <v>417567</v>
      </c>
      <c r="E7" s="210">
        <f>E9+E12+E52+E58</f>
        <v>288898</v>
      </c>
      <c r="F7" s="210">
        <f>F9+F12+F52+F58</f>
        <v>446862</v>
      </c>
      <c r="G7" s="210">
        <f>G9+G12+G52+G58</f>
        <v>407118</v>
      </c>
      <c r="H7" s="66">
        <f>G7/D7*100</f>
        <v>97.4976470841805</v>
      </c>
      <c r="I7" s="66">
        <f>G7/F7*100</f>
        <v>91.10597902708218</v>
      </c>
    </row>
    <row r="8" spans="1:9" s="5" customFormat="1" ht="25.5" customHeight="1">
      <c r="A8" s="130"/>
      <c r="B8" s="131"/>
      <c r="C8" s="35"/>
      <c r="D8" s="210"/>
      <c r="E8" s="210"/>
      <c r="F8" s="210"/>
      <c r="G8" s="210"/>
      <c r="H8" s="66"/>
      <c r="I8" s="66"/>
    </row>
    <row r="9" spans="1:9" s="5" customFormat="1" ht="25.5" customHeight="1">
      <c r="A9" s="9">
        <v>2</v>
      </c>
      <c r="B9" s="132" t="s">
        <v>331</v>
      </c>
      <c r="C9" s="35" t="s">
        <v>513</v>
      </c>
      <c r="D9" s="211">
        <f>D10</f>
        <v>500</v>
      </c>
      <c r="E9" s="211">
        <f>E10</f>
        <v>166</v>
      </c>
      <c r="F9" s="211">
        <f>F10</f>
        <v>250</v>
      </c>
      <c r="G9" s="211">
        <f>G10</f>
        <v>500</v>
      </c>
      <c r="H9" s="66">
        <f>G9/D9*100</f>
        <v>100</v>
      </c>
      <c r="I9" s="66">
        <f>G9/F9*100</f>
        <v>200</v>
      </c>
    </row>
    <row r="10" spans="1:9" s="5" customFormat="1" ht="25.5" customHeight="1">
      <c r="A10" s="9">
        <v>3</v>
      </c>
      <c r="B10" s="53" t="s">
        <v>514</v>
      </c>
      <c r="C10" s="19" t="s">
        <v>236</v>
      </c>
      <c r="D10" s="213">
        <v>500</v>
      </c>
      <c r="E10" s="213">
        <v>166</v>
      </c>
      <c r="F10" s="213">
        <v>250</v>
      </c>
      <c r="G10" s="213">
        <v>500</v>
      </c>
      <c r="H10" s="54">
        <f>G10/D10*100</f>
        <v>100</v>
      </c>
      <c r="I10" s="54">
        <f>G10/F10*100</f>
        <v>200</v>
      </c>
    </row>
    <row r="11" spans="1:9" s="5" customFormat="1" ht="25.5" customHeight="1">
      <c r="A11" s="9"/>
      <c r="B11" s="53"/>
      <c r="C11" s="23"/>
      <c r="D11" s="213"/>
      <c r="E11" s="213"/>
      <c r="F11" s="213"/>
      <c r="G11" s="212"/>
      <c r="H11" s="54"/>
      <c r="I11" s="66"/>
    </row>
    <row r="12" spans="1:9" s="5" customFormat="1" ht="33" customHeight="1">
      <c r="A12" s="9">
        <v>4</v>
      </c>
      <c r="B12" s="132" t="s">
        <v>228</v>
      </c>
      <c r="C12" s="35" t="s">
        <v>690</v>
      </c>
      <c r="D12" s="211">
        <f>D14+D19+D23+D27+D30+D37+D42</f>
        <v>171550</v>
      </c>
      <c r="E12" s="211">
        <f>E14+E19+E23+E27+E30+E37+E42</f>
        <v>147755</v>
      </c>
      <c r="F12" s="211">
        <f>F14+F19+F23+F27+F30+F37+F42</f>
        <v>207580</v>
      </c>
      <c r="G12" s="211">
        <f>G14+G19+G23+G27+G30+G37+G42</f>
        <v>181075</v>
      </c>
      <c r="H12" s="66">
        <f>G12/D12*100</f>
        <v>105.55231710871466</v>
      </c>
      <c r="I12" s="66">
        <f>G12/F12*100</f>
        <v>87.2314288467097</v>
      </c>
    </row>
    <row r="13" spans="1:9" s="5" customFormat="1" ht="25.5" customHeight="1">
      <c r="A13" s="9"/>
      <c r="B13" s="133"/>
      <c r="C13" s="34"/>
      <c r="D13" s="221"/>
      <c r="E13" s="221"/>
      <c r="F13" s="221"/>
      <c r="G13" s="221"/>
      <c r="H13" s="54"/>
      <c r="I13" s="54"/>
    </row>
    <row r="14" spans="1:9" s="5" customFormat="1" ht="25.5" customHeight="1">
      <c r="A14" s="9">
        <v>5</v>
      </c>
      <c r="B14" s="132" t="s">
        <v>229</v>
      </c>
      <c r="C14" s="39" t="s">
        <v>542</v>
      </c>
      <c r="D14" s="211">
        <f>D16</f>
        <v>4100</v>
      </c>
      <c r="E14" s="211">
        <f>E16</f>
        <v>366</v>
      </c>
      <c r="F14" s="211">
        <f>F16</f>
        <v>4100</v>
      </c>
      <c r="G14" s="211">
        <f>G16</f>
        <v>4100</v>
      </c>
      <c r="H14" s="66">
        <f>G14/D14*100</f>
        <v>100</v>
      </c>
      <c r="I14" s="66">
        <f>G14/F14*100</f>
        <v>100</v>
      </c>
    </row>
    <row r="15" spans="1:9" s="5" customFormat="1" ht="25.5" customHeight="1">
      <c r="A15" s="9"/>
      <c r="B15" s="53"/>
      <c r="C15" s="19"/>
      <c r="D15" s="213"/>
      <c r="E15" s="213"/>
      <c r="F15" s="212"/>
      <c r="G15" s="212"/>
      <c r="H15" s="54"/>
      <c r="I15" s="54"/>
    </row>
    <row r="16" spans="1:9" s="135" customFormat="1" ht="25.5" customHeight="1">
      <c r="A16" s="12">
        <v>6</v>
      </c>
      <c r="B16" s="132" t="s">
        <v>230</v>
      </c>
      <c r="C16" s="35" t="s">
        <v>231</v>
      </c>
      <c r="D16" s="211">
        <f>D17</f>
        <v>4100</v>
      </c>
      <c r="E16" s="211">
        <f>E17</f>
        <v>366</v>
      </c>
      <c r="F16" s="211">
        <f>F17</f>
        <v>4100</v>
      </c>
      <c r="G16" s="211">
        <f>G17</f>
        <v>4100</v>
      </c>
      <c r="H16" s="134">
        <f>G16/D16*100</f>
        <v>100</v>
      </c>
      <c r="I16" s="66">
        <f>G16/F16*100</f>
        <v>100</v>
      </c>
    </row>
    <row r="17" spans="1:9" s="5" customFormat="1" ht="25.5" customHeight="1">
      <c r="A17" s="9">
        <v>7</v>
      </c>
      <c r="B17" s="53">
        <v>412241</v>
      </c>
      <c r="C17" s="51" t="s">
        <v>62</v>
      </c>
      <c r="D17" s="213">
        <v>4100</v>
      </c>
      <c r="E17" s="213">
        <v>366</v>
      </c>
      <c r="F17" s="213">
        <v>4100</v>
      </c>
      <c r="G17" s="213">
        <v>4100</v>
      </c>
      <c r="H17" s="54">
        <f>G17/D17*100</f>
        <v>100</v>
      </c>
      <c r="I17" s="54">
        <f>G17/F17*100</f>
        <v>100</v>
      </c>
    </row>
    <row r="18" spans="1:9" s="5" customFormat="1" ht="22.5" customHeight="1">
      <c r="A18" s="9"/>
      <c r="B18" s="133"/>
      <c r="C18" s="24"/>
      <c r="D18" s="221"/>
      <c r="E18" s="221"/>
      <c r="F18" s="221"/>
      <c r="G18" s="221"/>
      <c r="H18" s="54"/>
      <c r="I18" s="54"/>
    </row>
    <row r="19" spans="1:9" s="5" customFormat="1" ht="25.5" customHeight="1">
      <c r="A19" s="9">
        <v>8</v>
      </c>
      <c r="B19" s="132" t="s">
        <v>232</v>
      </c>
      <c r="C19" s="13" t="s">
        <v>540</v>
      </c>
      <c r="D19" s="211">
        <f>D20+D21</f>
        <v>4000</v>
      </c>
      <c r="E19" s="211">
        <f>E20+E21</f>
        <v>1997</v>
      </c>
      <c r="F19" s="211">
        <f>F20+F21</f>
        <v>3100</v>
      </c>
      <c r="G19" s="211">
        <f>G20+G21</f>
        <v>3500</v>
      </c>
      <c r="H19" s="66">
        <f>G19/D19*100</f>
        <v>87.5</v>
      </c>
      <c r="I19" s="66">
        <f>G19/F19*100</f>
        <v>112.90322580645163</v>
      </c>
    </row>
    <row r="20" spans="1:9" s="5" customFormat="1" ht="25.5" customHeight="1">
      <c r="A20" s="9">
        <v>9</v>
      </c>
      <c r="B20" s="53">
        <v>412311</v>
      </c>
      <c r="C20" s="19" t="s">
        <v>517</v>
      </c>
      <c r="D20" s="213">
        <v>1500</v>
      </c>
      <c r="E20" s="213">
        <v>782</v>
      </c>
      <c r="F20" s="213">
        <v>1200</v>
      </c>
      <c r="G20" s="213">
        <v>1500</v>
      </c>
      <c r="H20" s="54">
        <f>G20/D20*100</f>
        <v>100</v>
      </c>
      <c r="I20" s="54">
        <f>G20/F20*100</f>
        <v>125</v>
      </c>
    </row>
    <row r="21" spans="1:9" s="5" customFormat="1" ht="25.5" customHeight="1">
      <c r="A21" s="9">
        <v>10</v>
      </c>
      <c r="B21" s="53" t="s">
        <v>518</v>
      </c>
      <c r="C21" s="19" t="s">
        <v>65</v>
      </c>
      <c r="D21" s="213">
        <v>2500</v>
      </c>
      <c r="E21" s="213">
        <v>1215</v>
      </c>
      <c r="F21" s="213">
        <v>1900</v>
      </c>
      <c r="G21" s="213">
        <v>2000</v>
      </c>
      <c r="H21" s="54">
        <f>G21/D21*100</f>
        <v>80</v>
      </c>
      <c r="I21" s="54">
        <f>G21/F21*100</f>
        <v>105.26315789473684</v>
      </c>
    </row>
    <row r="22" spans="1:9" s="5" customFormat="1" ht="25.5" customHeight="1">
      <c r="A22" s="9"/>
      <c r="B22" s="133"/>
      <c r="C22" s="34"/>
      <c r="D22" s="221"/>
      <c r="E22" s="221"/>
      <c r="F22" s="221"/>
      <c r="G22" s="221"/>
      <c r="H22" s="54"/>
      <c r="I22" s="54"/>
    </row>
    <row r="23" spans="1:9" s="5" customFormat="1" ht="25.5" customHeight="1">
      <c r="A23" s="9">
        <v>11</v>
      </c>
      <c r="B23" s="132" t="s">
        <v>233</v>
      </c>
      <c r="C23" s="35" t="s">
        <v>689</v>
      </c>
      <c r="D23" s="211">
        <f>D24+D25</f>
        <v>22000</v>
      </c>
      <c r="E23" s="211">
        <f>E24+E25</f>
        <v>13269</v>
      </c>
      <c r="F23" s="211">
        <f>F24+F25</f>
        <v>36951</v>
      </c>
      <c r="G23" s="211">
        <f>G24+G25</f>
        <v>29000</v>
      </c>
      <c r="H23" s="66">
        <f>G23/D23*100</f>
        <v>131.8181818181818</v>
      </c>
      <c r="I23" s="66">
        <f>G23/F23*100</f>
        <v>78.48231441638927</v>
      </c>
    </row>
    <row r="24" spans="1:9" s="5" customFormat="1" ht="25.5" customHeight="1">
      <c r="A24" s="9">
        <v>12</v>
      </c>
      <c r="B24" s="53">
        <v>412521</v>
      </c>
      <c r="C24" s="19" t="s">
        <v>72</v>
      </c>
      <c r="D24" s="213">
        <v>2000</v>
      </c>
      <c r="E24" s="213">
        <v>6951</v>
      </c>
      <c r="F24" s="213">
        <v>6951</v>
      </c>
      <c r="G24" s="213">
        <v>2000</v>
      </c>
      <c r="H24" s="54">
        <f>G24/D24*100</f>
        <v>100</v>
      </c>
      <c r="I24" s="54">
        <f>G24/F24*100</f>
        <v>28.772838440512157</v>
      </c>
    </row>
    <row r="25" spans="1:9" s="5" customFormat="1" ht="25.5" customHeight="1">
      <c r="A25" s="9">
        <v>13</v>
      </c>
      <c r="B25" s="53">
        <v>412591</v>
      </c>
      <c r="C25" s="19" t="s">
        <v>234</v>
      </c>
      <c r="D25" s="213">
        <v>20000</v>
      </c>
      <c r="E25" s="213">
        <v>6318</v>
      </c>
      <c r="F25" s="213">
        <v>30000</v>
      </c>
      <c r="G25" s="213">
        <v>27000</v>
      </c>
      <c r="H25" s="54">
        <f>G25/D25*100</f>
        <v>135</v>
      </c>
      <c r="I25" s="54">
        <f>G25/F25*100</f>
        <v>90</v>
      </c>
    </row>
    <row r="26" spans="1:9" s="5" customFormat="1" ht="25.5" customHeight="1">
      <c r="A26" s="9"/>
      <c r="B26" s="53"/>
      <c r="C26" s="19"/>
      <c r="D26" s="213"/>
      <c r="E26" s="213"/>
      <c r="F26" s="212"/>
      <c r="G26" s="212"/>
      <c r="H26" s="54"/>
      <c r="I26" s="54"/>
    </row>
    <row r="27" spans="1:9" s="5" customFormat="1" ht="25.5" customHeight="1">
      <c r="A27" s="9">
        <v>14</v>
      </c>
      <c r="B27" s="132" t="s">
        <v>235</v>
      </c>
      <c r="C27" s="35" t="s">
        <v>539</v>
      </c>
      <c r="D27" s="211">
        <f>SUM(D28:D28)</f>
        <v>15000</v>
      </c>
      <c r="E27" s="211">
        <f>SUM(E28:E28)</f>
        <v>12381</v>
      </c>
      <c r="F27" s="211">
        <f>SUM(F28:F28)</f>
        <v>18000</v>
      </c>
      <c r="G27" s="211">
        <f>SUM(G28:G28)</f>
        <v>18000</v>
      </c>
      <c r="H27" s="66">
        <f>G27/D27*100</f>
        <v>120</v>
      </c>
      <c r="I27" s="66">
        <f>G27/F27*100</f>
        <v>100</v>
      </c>
    </row>
    <row r="28" spans="1:9" s="5" customFormat="1" ht="25.5" customHeight="1">
      <c r="A28" s="9">
        <v>15</v>
      </c>
      <c r="B28" s="53">
        <v>412632</v>
      </c>
      <c r="C28" s="19" t="s">
        <v>75</v>
      </c>
      <c r="D28" s="213">
        <v>15000</v>
      </c>
      <c r="E28" s="213">
        <v>12381</v>
      </c>
      <c r="F28" s="213">
        <v>18000</v>
      </c>
      <c r="G28" s="213">
        <v>18000</v>
      </c>
      <c r="H28" s="54">
        <f>G28/D28*100</f>
        <v>120</v>
      </c>
      <c r="I28" s="54">
        <f>G28/F28*100</f>
        <v>100</v>
      </c>
    </row>
    <row r="29" spans="1:9" s="5" customFormat="1" ht="25.5" customHeight="1">
      <c r="A29" s="9"/>
      <c r="B29" s="53"/>
      <c r="C29" s="19"/>
      <c r="D29" s="213"/>
      <c r="E29" s="213"/>
      <c r="F29" s="213"/>
      <c r="G29" s="213"/>
      <c r="H29" s="63"/>
      <c r="I29" s="54"/>
    </row>
    <row r="30" spans="1:9" s="5" customFormat="1" ht="25.5" customHeight="1">
      <c r="A30" s="9">
        <v>16</v>
      </c>
      <c r="B30" s="132" t="s">
        <v>237</v>
      </c>
      <c r="C30" s="35" t="s">
        <v>688</v>
      </c>
      <c r="D30" s="210">
        <f>SUM(D31:D35)</f>
        <v>15000</v>
      </c>
      <c r="E30" s="210">
        <f>SUM(E31:E35)</f>
        <v>12523</v>
      </c>
      <c r="F30" s="210">
        <f>SUM(F31:F35)</f>
        <v>16266</v>
      </c>
      <c r="G30" s="210">
        <f>SUM(G31:G35)</f>
        <v>16625</v>
      </c>
      <c r="H30" s="67">
        <f aca="true" t="shared" si="0" ref="H30:H40">G30/D30*100</f>
        <v>110.83333333333334</v>
      </c>
      <c r="I30" s="66">
        <f aca="true" t="shared" si="1" ref="I30:I40">G30/F30*100</f>
        <v>102.2070576662978</v>
      </c>
    </row>
    <row r="31" spans="1:9" s="5" customFormat="1" ht="25.5" customHeight="1">
      <c r="A31" s="9">
        <v>17</v>
      </c>
      <c r="B31" s="53">
        <v>412712</v>
      </c>
      <c r="C31" s="45" t="s">
        <v>76</v>
      </c>
      <c r="D31" s="213">
        <v>5000</v>
      </c>
      <c r="E31" s="213">
        <v>4062</v>
      </c>
      <c r="F31" s="213">
        <v>5500</v>
      </c>
      <c r="G31" s="213">
        <v>5500</v>
      </c>
      <c r="H31" s="54">
        <f t="shared" si="0"/>
        <v>110.00000000000001</v>
      </c>
      <c r="I31" s="54">
        <f t="shared" si="1"/>
        <v>100</v>
      </c>
    </row>
    <row r="32" spans="1:9" s="5" customFormat="1" ht="25.5" customHeight="1">
      <c r="A32" s="9">
        <v>18</v>
      </c>
      <c r="B32" s="53" t="s">
        <v>630</v>
      </c>
      <c r="C32" s="23" t="s">
        <v>631</v>
      </c>
      <c r="D32" s="213">
        <v>0</v>
      </c>
      <c r="E32" s="213">
        <v>1125</v>
      </c>
      <c r="F32" s="213">
        <v>1125</v>
      </c>
      <c r="G32" s="213">
        <v>1125</v>
      </c>
      <c r="H32" s="63" t="e">
        <f>G32/D32*100</f>
        <v>#DIV/0!</v>
      </c>
      <c r="I32" s="54">
        <f>G32/F32*100</f>
        <v>100</v>
      </c>
    </row>
    <row r="33" spans="1:9" s="5" customFormat="1" ht="25.5" customHeight="1">
      <c r="A33" s="9">
        <v>19</v>
      </c>
      <c r="B33" s="53">
        <v>412723</v>
      </c>
      <c r="C33" s="23" t="s">
        <v>77</v>
      </c>
      <c r="D33" s="213">
        <v>2500</v>
      </c>
      <c r="E33" s="213">
        <v>2369</v>
      </c>
      <c r="F33" s="213">
        <v>2369</v>
      </c>
      <c r="G33" s="213">
        <v>2500</v>
      </c>
      <c r="H33" s="63">
        <f t="shared" si="0"/>
        <v>100</v>
      </c>
      <c r="I33" s="54">
        <f t="shared" si="1"/>
        <v>105.52975939214859</v>
      </c>
    </row>
    <row r="34" spans="1:9" s="5" customFormat="1" ht="25.5" customHeight="1">
      <c r="A34" s="9">
        <v>20</v>
      </c>
      <c r="B34" s="53">
        <v>412725</v>
      </c>
      <c r="C34" s="23" t="s">
        <v>78</v>
      </c>
      <c r="D34" s="213">
        <v>1500</v>
      </c>
      <c r="E34" s="213">
        <v>1272</v>
      </c>
      <c r="F34" s="213">
        <v>1272</v>
      </c>
      <c r="G34" s="213">
        <v>1500</v>
      </c>
      <c r="H34" s="63">
        <f t="shared" si="0"/>
        <v>100</v>
      </c>
      <c r="I34" s="54">
        <f t="shared" si="1"/>
        <v>117.9245283018868</v>
      </c>
    </row>
    <row r="35" spans="1:9" s="5" customFormat="1" ht="25.5" customHeight="1">
      <c r="A35" s="9">
        <v>21</v>
      </c>
      <c r="B35" s="53">
        <v>412773</v>
      </c>
      <c r="C35" s="51" t="s">
        <v>238</v>
      </c>
      <c r="D35" s="213">
        <v>6000</v>
      </c>
      <c r="E35" s="213">
        <v>3695</v>
      </c>
      <c r="F35" s="213">
        <v>6000</v>
      </c>
      <c r="G35" s="213">
        <v>6000</v>
      </c>
      <c r="H35" s="63">
        <f t="shared" si="0"/>
        <v>100</v>
      </c>
      <c r="I35" s="54">
        <f t="shared" si="1"/>
        <v>100</v>
      </c>
    </row>
    <row r="36" spans="1:9" s="5" customFormat="1" ht="25.5" customHeight="1">
      <c r="A36" s="9"/>
      <c r="B36" s="53"/>
      <c r="C36" s="51"/>
      <c r="D36" s="213"/>
      <c r="E36" s="213"/>
      <c r="F36" s="213"/>
      <c r="G36" s="213"/>
      <c r="H36" s="63"/>
      <c r="I36" s="54"/>
    </row>
    <row r="37" spans="1:9" s="5" customFormat="1" ht="25.5" customHeight="1">
      <c r="A37" s="9">
        <v>22</v>
      </c>
      <c r="B37" s="132" t="s">
        <v>239</v>
      </c>
      <c r="C37" s="35" t="s">
        <v>538</v>
      </c>
      <c r="D37" s="211">
        <f>SUM(D38:D40)</f>
        <v>90000</v>
      </c>
      <c r="E37" s="211">
        <f>SUM(E38:E40)</f>
        <v>86260</v>
      </c>
      <c r="F37" s="211">
        <f>SUM(F38:F40)</f>
        <v>103000</v>
      </c>
      <c r="G37" s="211">
        <f>SUM(G38:G40)</f>
        <v>88000</v>
      </c>
      <c r="H37" s="66">
        <f t="shared" si="0"/>
        <v>97.77777777777777</v>
      </c>
      <c r="I37" s="66">
        <f t="shared" si="1"/>
        <v>85.43689320388349</v>
      </c>
    </row>
    <row r="38" spans="1:9" s="5" customFormat="1" ht="25.5" customHeight="1">
      <c r="A38" s="9">
        <v>23</v>
      </c>
      <c r="B38" s="53">
        <v>412812</v>
      </c>
      <c r="C38" s="19" t="s">
        <v>84</v>
      </c>
      <c r="D38" s="213">
        <v>53000</v>
      </c>
      <c r="E38" s="213">
        <v>58440</v>
      </c>
      <c r="F38" s="213">
        <v>65000</v>
      </c>
      <c r="G38" s="213">
        <v>50000</v>
      </c>
      <c r="H38" s="54">
        <f t="shared" si="0"/>
        <v>94.33962264150944</v>
      </c>
      <c r="I38" s="54">
        <f t="shared" si="1"/>
        <v>76.92307692307693</v>
      </c>
    </row>
    <row r="39" spans="1:9" s="48" customFormat="1" ht="25.5" customHeight="1">
      <c r="A39" s="9">
        <v>24</v>
      </c>
      <c r="B39" s="61">
        <v>412813</v>
      </c>
      <c r="C39" s="51" t="s">
        <v>85</v>
      </c>
      <c r="D39" s="213">
        <v>12000</v>
      </c>
      <c r="E39" s="213">
        <v>8604</v>
      </c>
      <c r="F39" s="213">
        <v>12000</v>
      </c>
      <c r="G39" s="213">
        <v>12000</v>
      </c>
      <c r="H39" s="47">
        <f>G39/D39*100</f>
        <v>100</v>
      </c>
      <c r="I39" s="47">
        <f>G39/F39*100</f>
        <v>100</v>
      </c>
    </row>
    <row r="40" spans="1:9" s="5" customFormat="1" ht="25.5" customHeight="1">
      <c r="A40" s="9">
        <v>25</v>
      </c>
      <c r="B40" s="53">
        <v>412814</v>
      </c>
      <c r="C40" s="51" t="s">
        <v>240</v>
      </c>
      <c r="D40" s="213">
        <v>25000</v>
      </c>
      <c r="E40" s="213">
        <v>19216</v>
      </c>
      <c r="F40" s="213">
        <v>26000</v>
      </c>
      <c r="G40" s="213">
        <v>26000</v>
      </c>
      <c r="H40" s="54">
        <f t="shared" si="0"/>
        <v>104</v>
      </c>
      <c r="I40" s="54">
        <f t="shared" si="1"/>
        <v>100</v>
      </c>
    </row>
    <row r="41" spans="1:9" s="5" customFormat="1" ht="25.5" customHeight="1">
      <c r="A41" s="9"/>
      <c r="B41" s="53"/>
      <c r="C41" s="51"/>
      <c r="D41" s="213"/>
      <c r="E41" s="213"/>
      <c r="F41" s="213"/>
      <c r="G41" s="213"/>
      <c r="H41" s="54"/>
      <c r="I41" s="54"/>
    </row>
    <row r="42" spans="1:9" s="5" customFormat="1" ht="25.5" customHeight="1">
      <c r="A42" s="9">
        <v>26</v>
      </c>
      <c r="B42" s="132" t="s">
        <v>241</v>
      </c>
      <c r="C42" s="13" t="s">
        <v>537</v>
      </c>
      <c r="D42" s="211">
        <f>SUM(D43:D50)</f>
        <v>21450</v>
      </c>
      <c r="E42" s="211">
        <f>SUM(E43:E50)</f>
        <v>20959</v>
      </c>
      <c r="F42" s="211">
        <f>SUM(F43:F50)</f>
        <v>26163</v>
      </c>
      <c r="G42" s="211">
        <f>SUM(G43:G50)</f>
        <v>21850</v>
      </c>
      <c r="H42" s="66">
        <f aca="true" t="shared" si="2" ref="H42:H50">G42/D42*100</f>
        <v>101.86480186480186</v>
      </c>
      <c r="I42" s="66">
        <f aca="true" t="shared" si="3" ref="I42:I50">G42/F42*100</f>
        <v>83.51488743645606</v>
      </c>
    </row>
    <row r="43" spans="1:9" s="5" customFormat="1" ht="25.5" customHeight="1">
      <c r="A43" s="9">
        <v>27</v>
      </c>
      <c r="B43" s="53">
        <v>412922</v>
      </c>
      <c r="C43" s="19" t="s">
        <v>242</v>
      </c>
      <c r="D43" s="213">
        <v>2000</v>
      </c>
      <c r="E43" s="213">
        <v>1650</v>
      </c>
      <c r="F43" s="213">
        <v>2000</v>
      </c>
      <c r="G43" s="213">
        <v>2000</v>
      </c>
      <c r="H43" s="63">
        <f t="shared" si="2"/>
        <v>100</v>
      </c>
      <c r="I43" s="54">
        <f t="shared" si="3"/>
        <v>100</v>
      </c>
    </row>
    <row r="44" spans="1:9" s="5" customFormat="1" ht="25.5" customHeight="1">
      <c r="A44" s="9">
        <v>28</v>
      </c>
      <c r="B44" s="53">
        <v>412929</v>
      </c>
      <c r="C44" s="19" t="s">
        <v>89</v>
      </c>
      <c r="D44" s="213">
        <v>1500</v>
      </c>
      <c r="E44" s="213">
        <v>0</v>
      </c>
      <c r="F44" s="213">
        <v>500</v>
      </c>
      <c r="G44" s="213">
        <v>1000</v>
      </c>
      <c r="H44" s="63">
        <f t="shared" si="2"/>
        <v>66.66666666666666</v>
      </c>
      <c r="I44" s="54">
        <f t="shared" si="3"/>
        <v>200</v>
      </c>
    </row>
    <row r="45" spans="1:9" s="5" customFormat="1" ht="25.5" customHeight="1">
      <c r="A45" s="9">
        <v>29</v>
      </c>
      <c r="B45" s="53">
        <v>412937</v>
      </c>
      <c r="C45" s="51" t="s">
        <v>94</v>
      </c>
      <c r="D45" s="213">
        <v>10000</v>
      </c>
      <c r="E45" s="213">
        <v>7035</v>
      </c>
      <c r="F45" s="213">
        <v>8000</v>
      </c>
      <c r="G45" s="213">
        <v>10000</v>
      </c>
      <c r="H45" s="54">
        <f t="shared" si="2"/>
        <v>100</v>
      </c>
      <c r="I45" s="54">
        <f t="shared" si="3"/>
        <v>125</v>
      </c>
    </row>
    <row r="46" spans="1:9" s="5" customFormat="1" ht="25.5" customHeight="1">
      <c r="A46" s="9">
        <v>30</v>
      </c>
      <c r="B46" s="53" t="s">
        <v>632</v>
      </c>
      <c r="C46" s="51" t="s">
        <v>633</v>
      </c>
      <c r="D46" s="213">
        <v>0</v>
      </c>
      <c r="E46" s="213">
        <v>8309</v>
      </c>
      <c r="F46" s="213">
        <v>8309</v>
      </c>
      <c r="G46" s="213">
        <v>0</v>
      </c>
      <c r="H46" s="54" t="e">
        <f>G46/D46*100</f>
        <v>#DIV/0!</v>
      </c>
      <c r="I46" s="54">
        <f>G46/F46*100</f>
        <v>0</v>
      </c>
    </row>
    <row r="47" spans="1:9" s="5" customFormat="1" ht="25.5" customHeight="1">
      <c r="A47" s="9">
        <v>31</v>
      </c>
      <c r="B47" s="53">
        <v>412941</v>
      </c>
      <c r="C47" s="19" t="s">
        <v>96</v>
      </c>
      <c r="D47" s="213">
        <v>750</v>
      </c>
      <c r="E47" s="213">
        <v>345</v>
      </c>
      <c r="F47" s="213">
        <v>500</v>
      </c>
      <c r="G47" s="213">
        <v>750</v>
      </c>
      <c r="H47" s="63">
        <f t="shared" si="2"/>
        <v>100</v>
      </c>
      <c r="I47" s="54">
        <f t="shared" si="3"/>
        <v>150</v>
      </c>
    </row>
    <row r="48" spans="1:9" s="5" customFormat="1" ht="25.5" customHeight="1">
      <c r="A48" s="9">
        <v>32</v>
      </c>
      <c r="B48" s="53">
        <v>412973</v>
      </c>
      <c r="C48" s="19" t="s">
        <v>99</v>
      </c>
      <c r="D48" s="213">
        <v>2700</v>
      </c>
      <c r="E48" s="213">
        <v>2020</v>
      </c>
      <c r="F48" s="213">
        <v>2454</v>
      </c>
      <c r="G48" s="213">
        <v>2500</v>
      </c>
      <c r="H48" s="54">
        <f t="shared" si="2"/>
        <v>92.5925925925926</v>
      </c>
      <c r="I48" s="54">
        <f t="shared" si="3"/>
        <v>101.87449062754685</v>
      </c>
    </row>
    <row r="49" spans="1:9" s="5" customFormat="1" ht="25.5" customHeight="1">
      <c r="A49" s="9">
        <v>33</v>
      </c>
      <c r="B49" s="53">
        <v>412999</v>
      </c>
      <c r="C49" s="19" t="s">
        <v>101</v>
      </c>
      <c r="D49" s="213">
        <v>1500</v>
      </c>
      <c r="E49" s="213">
        <v>1600</v>
      </c>
      <c r="F49" s="213">
        <v>2400</v>
      </c>
      <c r="G49" s="213">
        <v>2600</v>
      </c>
      <c r="H49" s="63">
        <f t="shared" si="2"/>
        <v>173.33333333333334</v>
      </c>
      <c r="I49" s="54">
        <f t="shared" si="3"/>
        <v>108.33333333333333</v>
      </c>
    </row>
    <row r="50" spans="1:9" s="5" customFormat="1" ht="25.5" customHeight="1">
      <c r="A50" s="9">
        <v>34</v>
      </c>
      <c r="B50" s="53">
        <v>412999</v>
      </c>
      <c r="C50" s="19" t="s">
        <v>102</v>
      </c>
      <c r="D50" s="213">
        <v>3000</v>
      </c>
      <c r="E50" s="213">
        <v>0</v>
      </c>
      <c r="F50" s="213">
        <v>2000</v>
      </c>
      <c r="G50" s="213">
        <v>3000</v>
      </c>
      <c r="H50" s="63">
        <f t="shared" si="2"/>
        <v>100</v>
      </c>
      <c r="I50" s="54">
        <f t="shared" si="3"/>
        <v>150</v>
      </c>
    </row>
    <row r="51" spans="1:9" s="5" customFormat="1" ht="25.5" customHeight="1">
      <c r="A51" s="9"/>
      <c r="B51" s="53"/>
      <c r="C51" s="19"/>
      <c r="D51" s="213"/>
      <c r="E51" s="213"/>
      <c r="F51" s="212"/>
      <c r="G51" s="212"/>
      <c r="H51" s="63"/>
      <c r="I51" s="54"/>
    </row>
    <row r="52" spans="1:9" s="5" customFormat="1" ht="25.5" customHeight="1">
      <c r="A52" s="9">
        <v>35</v>
      </c>
      <c r="B52" s="132" t="s">
        <v>243</v>
      </c>
      <c r="C52" s="35" t="s">
        <v>536</v>
      </c>
      <c r="D52" s="211">
        <f>SUM(D53:D56)</f>
        <v>35517</v>
      </c>
      <c r="E52" s="211">
        <f>SUM(E53:E56)</f>
        <v>22380</v>
      </c>
      <c r="F52" s="211">
        <f>SUM(F53:F56)</f>
        <v>29032</v>
      </c>
      <c r="G52" s="211">
        <f>SUM(G53:G56)</f>
        <v>21543</v>
      </c>
      <c r="H52" s="66">
        <f>G52/D52*100</f>
        <v>60.655460765267335</v>
      </c>
      <c r="I52" s="66">
        <f>G52/F52*100</f>
        <v>74.20432626067787</v>
      </c>
    </row>
    <row r="53" spans="1:9" s="5" customFormat="1" ht="25.5" customHeight="1">
      <c r="A53" s="9">
        <v>36</v>
      </c>
      <c r="B53" s="53">
        <v>413341</v>
      </c>
      <c r="C53" s="19" t="s">
        <v>109</v>
      </c>
      <c r="D53" s="213">
        <v>15000</v>
      </c>
      <c r="E53" s="213">
        <v>9692</v>
      </c>
      <c r="F53" s="213">
        <v>12100</v>
      </c>
      <c r="G53" s="213">
        <v>9000</v>
      </c>
      <c r="H53" s="54">
        <f>G53/D53*100</f>
        <v>60</v>
      </c>
      <c r="I53" s="54">
        <f>G53/F53*100</f>
        <v>74.3801652892562</v>
      </c>
    </row>
    <row r="54" spans="1:9" s="5" customFormat="1" ht="25.5" customHeight="1">
      <c r="A54" s="9">
        <v>37</v>
      </c>
      <c r="B54" s="53">
        <v>413341</v>
      </c>
      <c r="C54" s="19" t="s">
        <v>110</v>
      </c>
      <c r="D54" s="213">
        <v>443</v>
      </c>
      <c r="E54" s="213">
        <v>443</v>
      </c>
      <c r="F54" s="213">
        <v>443</v>
      </c>
      <c r="G54" s="213">
        <v>0</v>
      </c>
      <c r="H54" s="54">
        <f>G54/D54*100</f>
        <v>0</v>
      </c>
      <c r="I54" s="54">
        <f>G54/F54*100</f>
        <v>0</v>
      </c>
    </row>
    <row r="55" spans="1:9" s="5" customFormat="1" ht="25.5" customHeight="1">
      <c r="A55" s="9">
        <v>38</v>
      </c>
      <c r="B55" s="53">
        <v>413341</v>
      </c>
      <c r="C55" s="19" t="s">
        <v>111</v>
      </c>
      <c r="D55" s="213">
        <v>14316</v>
      </c>
      <c r="E55" s="213">
        <v>11131</v>
      </c>
      <c r="F55" s="213">
        <v>14316</v>
      </c>
      <c r="G55" s="213">
        <v>10043</v>
      </c>
      <c r="H55" s="54">
        <f>G55/D55*100</f>
        <v>70.15227717239453</v>
      </c>
      <c r="I55" s="54">
        <f>G55/F55*100</f>
        <v>70.15227717239453</v>
      </c>
    </row>
    <row r="56" spans="1:9" s="5" customFormat="1" ht="25.5" customHeight="1">
      <c r="A56" s="9">
        <v>39</v>
      </c>
      <c r="B56" s="53">
        <v>413341</v>
      </c>
      <c r="C56" s="51" t="s">
        <v>244</v>
      </c>
      <c r="D56" s="213">
        <v>5758</v>
      </c>
      <c r="E56" s="213">
        <v>1114</v>
      </c>
      <c r="F56" s="213">
        <v>2173</v>
      </c>
      <c r="G56" s="213">
        <v>2500</v>
      </c>
      <c r="H56" s="47">
        <f>G56/D56*100</f>
        <v>43.41785342132685</v>
      </c>
      <c r="I56" s="47">
        <f>G56/F56*100</f>
        <v>115.0483202945237</v>
      </c>
    </row>
    <row r="57" spans="1:9" s="5" customFormat="1" ht="25.5" customHeight="1">
      <c r="A57" s="9"/>
      <c r="B57" s="53"/>
      <c r="C57" s="19"/>
      <c r="D57" s="213"/>
      <c r="E57" s="213"/>
      <c r="F57" s="212"/>
      <c r="G57" s="212"/>
      <c r="H57" s="63"/>
      <c r="I57" s="54"/>
    </row>
    <row r="58" spans="1:9" s="5" customFormat="1" ht="25.5" customHeight="1">
      <c r="A58" s="9">
        <v>40</v>
      </c>
      <c r="B58" s="132" t="s">
        <v>245</v>
      </c>
      <c r="C58" s="35" t="s">
        <v>535</v>
      </c>
      <c r="D58" s="211">
        <f>SUM(D59:D61)</f>
        <v>210000</v>
      </c>
      <c r="E58" s="211">
        <f>SUM(E59:E61)</f>
        <v>118597</v>
      </c>
      <c r="F58" s="211">
        <f>SUM(F59:F61)</f>
        <v>210000</v>
      </c>
      <c r="G58" s="211">
        <f>SUM(G59:G61)</f>
        <v>204000</v>
      </c>
      <c r="H58" s="66">
        <f>G58/D58*100</f>
        <v>97.14285714285714</v>
      </c>
      <c r="I58" s="66">
        <f>G58/F58*100</f>
        <v>97.14285714285714</v>
      </c>
    </row>
    <row r="59" spans="1:9" s="48" customFormat="1" ht="25.5" customHeight="1">
      <c r="A59" s="37">
        <v>41</v>
      </c>
      <c r="B59" s="61">
        <v>414141</v>
      </c>
      <c r="C59" s="51" t="s">
        <v>246</v>
      </c>
      <c r="D59" s="213">
        <v>96000</v>
      </c>
      <c r="E59" s="213">
        <v>34007</v>
      </c>
      <c r="F59" s="213">
        <v>96000</v>
      </c>
      <c r="G59" s="213">
        <v>100000</v>
      </c>
      <c r="H59" s="47">
        <f>G59/D59*100</f>
        <v>104.16666666666667</v>
      </c>
      <c r="I59" s="47">
        <f>G59/F59*100</f>
        <v>104.16666666666667</v>
      </c>
    </row>
    <row r="60" spans="1:9" s="5" customFormat="1" ht="25.5" customHeight="1">
      <c r="A60" s="9">
        <v>42</v>
      </c>
      <c r="B60" s="53">
        <v>414142</v>
      </c>
      <c r="C60" s="19" t="s">
        <v>247</v>
      </c>
      <c r="D60" s="213">
        <v>44000</v>
      </c>
      <c r="E60" s="213">
        <v>32092</v>
      </c>
      <c r="F60" s="213">
        <v>44000</v>
      </c>
      <c r="G60" s="213">
        <v>44000</v>
      </c>
      <c r="H60" s="54">
        <f>G60/D60*100</f>
        <v>100</v>
      </c>
      <c r="I60" s="54">
        <f>G60/F60*100</f>
        <v>100</v>
      </c>
    </row>
    <row r="61" spans="1:9" s="5" customFormat="1" ht="24.75" customHeight="1">
      <c r="A61" s="37">
        <v>43</v>
      </c>
      <c r="B61" s="61">
        <v>414149</v>
      </c>
      <c r="C61" s="51" t="s">
        <v>115</v>
      </c>
      <c r="D61" s="213">
        <v>70000</v>
      </c>
      <c r="E61" s="213">
        <v>52498</v>
      </c>
      <c r="F61" s="213">
        <v>70000</v>
      </c>
      <c r="G61" s="213">
        <v>60000</v>
      </c>
      <c r="H61" s="47">
        <f>G61/D61*100</f>
        <v>85.71428571428571</v>
      </c>
      <c r="I61" s="47">
        <f>G61/F61*100</f>
        <v>85.71428571428571</v>
      </c>
    </row>
    <row r="62" spans="1:9" s="5" customFormat="1" ht="25.5" customHeight="1">
      <c r="A62" s="9"/>
      <c r="B62" s="133"/>
      <c r="C62" s="34"/>
      <c r="D62" s="221"/>
      <c r="E62" s="221"/>
      <c r="F62" s="221"/>
      <c r="G62" s="221"/>
      <c r="H62" s="54"/>
      <c r="I62" s="54"/>
    </row>
    <row r="63" spans="1:9" s="5" customFormat="1" ht="27.75" customHeight="1">
      <c r="A63" s="9">
        <v>44</v>
      </c>
      <c r="B63" s="133"/>
      <c r="C63" s="18" t="s">
        <v>248</v>
      </c>
      <c r="D63" s="211"/>
      <c r="E63" s="211"/>
      <c r="F63" s="211"/>
      <c r="G63" s="211"/>
      <c r="H63" s="66"/>
      <c r="I63" s="54"/>
    </row>
    <row r="64" spans="1:9" s="5" customFormat="1" ht="27.75" customHeight="1">
      <c r="A64" s="9">
        <v>45</v>
      </c>
      <c r="B64" s="132" t="s">
        <v>249</v>
      </c>
      <c r="C64" s="13" t="s">
        <v>533</v>
      </c>
      <c r="D64" s="224">
        <f>SUM(D65:D67)</f>
        <v>301997</v>
      </c>
      <c r="E64" s="224">
        <f>SUM(E65:E67)</f>
        <v>235362</v>
      </c>
      <c r="F64" s="224">
        <f>SUM(F65:F67)</f>
        <v>301997</v>
      </c>
      <c r="G64" s="224">
        <f>SUM(G65:G67)</f>
        <v>229760</v>
      </c>
      <c r="H64" s="66">
        <f>G64/D64*100</f>
        <v>76.08022596250956</v>
      </c>
      <c r="I64" s="66">
        <f>G64/F64*100</f>
        <v>76.08022596250956</v>
      </c>
    </row>
    <row r="65" spans="1:9" s="5" customFormat="1" ht="27.75" customHeight="1">
      <c r="A65" s="9">
        <v>46</v>
      </c>
      <c r="B65" s="53">
        <v>621341</v>
      </c>
      <c r="C65" s="19" t="s">
        <v>171</v>
      </c>
      <c r="D65" s="213">
        <v>157895</v>
      </c>
      <c r="E65" s="213">
        <v>118421</v>
      </c>
      <c r="F65" s="213">
        <v>157895</v>
      </c>
      <c r="G65" s="213">
        <v>118422</v>
      </c>
      <c r="H65" s="54">
        <f>G65/D65*100</f>
        <v>75.00047499920834</v>
      </c>
      <c r="I65" s="54">
        <f>G65/F65*100</f>
        <v>75.00047499920834</v>
      </c>
    </row>
    <row r="66" spans="1:9" s="5" customFormat="1" ht="27.75" customHeight="1">
      <c r="A66" s="9">
        <v>47</v>
      </c>
      <c r="B66" s="53">
        <v>621341</v>
      </c>
      <c r="C66" s="19" t="s">
        <v>250</v>
      </c>
      <c r="D66" s="213">
        <v>37037</v>
      </c>
      <c r="E66" s="213">
        <v>37037</v>
      </c>
      <c r="F66" s="213">
        <v>37037</v>
      </c>
      <c r="G66" s="213">
        <v>0</v>
      </c>
      <c r="H66" s="54">
        <f>G66/D66*100</f>
        <v>0</v>
      </c>
      <c r="I66" s="54">
        <f>G66/F66*100</f>
        <v>0</v>
      </c>
    </row>
    <row r="67" spans="1:9" s="5" customFormat="1" ht="36.75" customHeight="1">
      <c r="A67" s="9">
        <v>48</v>
      </c>
      <c r="B67" s="53">
        <v>621341</v>
      </c>
      <c r="C67" s="19" t="s">
        <v>173</v>
      </c>
      <c r="D67" s="213">
        <v>107065</v>
      </c>
      <c r="E67" s="213">
        <v>79904</v>
      </c>
      <c r="F67" s="213">
        <v>107065</v>
      </c>
      <c r="G67" s="213">
        <v>111338</v>
      </c>
      <c r="H67" s="54">
        <f>G67/D67*100</f>
        <v>103.99103348433194</v>
      </c>
      <c r="I67" s="54">
        <f>G67/F67*100</f>
        <v>103.99103348433194</v>
      </c>
    </row>
    <row r="68" spans="1:9" s="5" customFormat="1" ht="25.5" customHeight="1">
      <c r="A68" s="9"/>
      <c r="B68" s="133"/>
      <c r="C68" s="23"/>
      <c r="D68" s="213"/>
      <c r="E68" s="213"/>
      <c r="F68" s="213"/>
      <c r="G68" s="213"/>
      <c r="H68" s="54"/>
      <c r="I68" s="54"/>
    </row>
    <row r="69" spans="1:11" s="5" customFormat="1" ht="25.5" customHeight="1">
      <c r="A69" s="9">
        <v>49</v>
      </c>
      <c r="B69" s="132"/>
      <c r="C69" s="35" t="s">
        <v>534</v>
      </c>
      <c r="D69" s="238">
        <f>D7+D64</f>
        <v>719564</v>
      </c>
      <c r="E69" s="238">
        <f>E7+E64</f>
        <v>524260</v>
      </c>
      <c r="F69" s="238">
        <f>F7+F64</f>
        <v>748859</v>
      </c>
      <c r="G69" s="238">
        <f>G7+G64</f>
        <v>636878</v>
      </c>
      <c r="H69" s="66">
        <f>G69/D69*100</f>
        <v>88.50887481864018</v>
      </c>
      <c r="I69" s="66">
        <f>G69/F69*100</f>
        <v>85.04645066694798</v>
      </c>
      <c r="K69" s="207"/>
    </row>
    <row r="70" spans="1:9" s="5" customFormat="1" ht="12.75">
      <c r="A70" s="136"/>
      <c r="B70" s="137"/>
      <c r="D70" s="207"/>
      <c r="E70" s="252"/>
      <c r="F70" s="207"/>
      <c r="G70" s="207"/>
      <c r="H70" s="127"/>
      <c r="I70" s="127"/>
    </row>
    <row r="71" spans="1:9" s="5" customFormat="1" ht="12.75">
      <c r="A71" s="136"/>
      <c r="B71" s="137"/>
      <c r="D71" s="207"/>
      <c r="E71" s="252"/>
      <c r="F71" s="207"/>
      <c r="G71" s="207"/>
      <c r="H71" s="127"/>
      <c r="I71" s="127"/>
    </row>
    <row r="72" spans="1:11" s="5" customFormat="1" ht="12.75">
      <c r="A72" s="136"/>
      <c r="B72" s="137"/>
      <c r="D72" s="207"/>
      <c r="E72" s="252"/>
      <c r="F72" s="207"/>
      <c r="G72" s="207"/>
      <c r="H72" s="127"/>
      <c r="I72" s="127"/>
      <c r="K72" s="100"/>
    </row>
    <row r="73" spans="1:11" s="5" customFormat="1" ht="12.75">
      <c r="A73" s="136"/>
      <c r="B73" s="137"/>
      <c r="D73" s="207"/>
      <c r="E73" s="252"/>
      <c r="F73" s="207"/>
      <c r="G73" s="207"/>
      <c r="H73" s="127"/>
      <c r="I73" s="127"/>
      <c r="K73" s="207"/>
    </row>
    <row r="74" spans="1:11" s="5" customFormat="1" ht="12.75">
      <c r="A74" s="136"/>
      <c r="B74" s="137"/>
      <c r="D74" s="207"/>
      <c r="E74" s="252"/>
      <c r="F74" s="207"/>
      <c r="G74" s="207"/>
      <c r="H74" s="127"/>
      <c r="I74" s="127"/>
      <c r="K74" s="100"/>
    </row>
    <row r="75" spans="1:9" s="5" customFormat="1" ht="12.75">
      <c r="A75" s="136"/>
      <c r="B75" s="137"/>
      <c r="D75" s="207"/>
      <c r="E75" s="252"/>
      <c r="F75" s="207"/>
      <c r="G75" s="207"/>
      <c r="H75" s="127"/>
      <c r="I75" s="127"/>
    </row>
    <row r="76" spans="1:9" s="5" customFormat="1" ht="12.75">
      <c r="A76" s="136"/>
      <c r="B76" s="137"/>
      <c r="D76" s="207"/>
      <c r="E76" s="252"/>
      <c r="F76" s="207"/>
      <c r="G76" s="207"/>
      <c r="H76" s="127"/>
      <c r="I76" s="127"/>
    </row>
    <row r="77" spans="1:9" s="5" customFormat="1" ht="12.75">
      <c r="A77" s="136"/>
      <c r="B77" s="137"/>
      <c r="D77" s="207"/>
      <c r="E77" s="252"/>
      <c r="F77" s="207"/>
      <c r="G77" s="207"/>
      <c r="H77" s="127"/>
      <c r="I77" s="127"/>
    </row>
    <row r="78" spans="1:9" s="5" customFormat="1" ht="12.75">
      <c r="A78" s="136"/>
      <c r="B78" s="137"/>
      <c r="D78" s="207"/>
      <c r="E78" s="252"/>
      <c r="F78" s="207"/>
      <c r="G78" s="207"/>
      <c r="H78" s="127"/>
      <c r="I78" s="127"/>
    </row>
    <row r="79" spans="1:9" s="5" customFormat="1" ht="12.75">
      <c r="A79" s="136"/>
      <c r="B79" s="137"/>
      <c r="D79" s="207"/>
      <c r="E79" s="252"/>
      <c r="F79" s="207"/>
      <c r="G79" s="207"/>
      <c r="H79" s="127"/>
      <c r="I79" s="127"/>
    </row>
    <row r="80" spans="1:9" s="5" customFormat="1" ht="12.75">
      <c r="A80" s="136"/>
      <c r="B80" s="137"/>
      <c r="D80" s="207"/>
      <c r="E80" s="252"/>
      <c r="F80" s="207"/>
      <c r="G80" s="207"/>
      <c r="H80" s="127"/>
      <c r="I80" s="127"/>
    </row>
    <row r="81" spans="1:9" s="5" customFormat="1" ht="12.75">
      <c r="A81" s="136"/>
      <c r="B81" s="137"/>
      <c r="D81" s="207"/>
      <c r="E81" s="252"/>
      <c r="F81" s="207"/>
      <c r="G81" s="207"/>
      <c r="H81" s="127"/>
      <c r="I81" s="127"/>
    </row>
    <row r="82" spans="1:9" s="5" customFormat="1" ht="12.75">
      <c r="A82" s="136"/>
      <c r="B82" s="137"/>
      <c r="D82" s="207"/>
      <c r="E82" s="252"/>
      <c r="F82" s="207"/>
      <c r="G82" s="207"/>
      <c r="H82" s="127"/>
      <c r="I82" s="127"/>
    </row>
    <row r="83" spans="1:9" s="5" customFormat="1" ht="12.75">
      <c r="A83" s="136"/>
      <c r="B83" s="137"/>
      <c r="D83" s="207"/>
      <c r="E83" s="252"/>
      <c r="F83" s="207"/>
      <c r="G83" s="207"/>
      <c r="H83" s="127"/>
      <c r="I83" s="127"/>
    </row>
    <row r="84" spans="1:9" s="5" customFormat="1" ht="12.75">
      <c r="A84" s="136"/>
      <c r="B84" s="137"/>
      <c r="D84" s="207"/>
      <c r="E84" s="252"/>
      <c r="F84" s="207"/>
      <c r="G84" s="207"/>
      <c r="H84" s="127"/>
      <c r="I84" s="127"/>
    </row>
    <row r="85" spans="1:9" s="5" customFormat="1" ht="12.75">
      <c r="A85" s="136"/>
      <c r="B85" s="137"/>
      <c r="D85" s="207"/>
      <c r="E85" s="252"/>
      <c r="F85" s="207"/>
      <c r="G85" s="207"/>
      <c r="H85" s="127"/>
      <c r="I85" s="127"/>
    </row>
    <row r="86" spans="1:9" s="5" customFormat="1" ht="12.75">
      <c r="A86" s="136"/>
      <c r="B86" s="137"/>
      <c r="D86" s="207"/>
      <c r="E86" s="252"/>
      <c r="F86" s="207"/>
      <c r="G86" s="207"/>
      <c r="H86" s="127"/>
      <c r="I86" s="127"/>
    </row>
    <row r="87" spans="1:9" s="5" customFormat="1" ht="12.75">
      <c r="A87" s="136"/>
      <c r="B87" s="137"/>
      <c r="D87" s="207"/>
      <c r="E87" s="252"/>
      <c r="F87" s="207"/>
      <c r="G87" s="207"/>
      <c r="H87" s="127"/>
      <c r="I87" s="127"/>
    </row>
    <row r="88" spans="1:9" s="5" customFormat="1" ht="12.75">
      <c r="A88" s="136"/>
      <c r="B88" s="137"/>
      <c r="D88" s="207"/>
      <c r="E88" s="252"/>
      <c r="F88" s="207"/>
      <c r="G88" s="207"/>
      <c r="H88" s="127"/>
      <c r="I88" s="127"/>
    </row>
    <row r="89" spans="1:9" s="5" customFormat="1" ht="12.75">
      <c r="A89" s="136"/>
      <c r="B89" s="137"/>
      <c r="D89" s="207"/>
      <c r="E89" s="252"/>
      <c r="F89" s="207"/>
      <c r="G89" s="207"/>
      <c r="H89" s="127"/>
      <c r="I89" s="127"/>
    </row>
    <row r="90" spans="1:9" s="5" customFormat="1" ht="12.75">
      <c r="A90" s="136"/>
      <c r="B90" s="137"/>
      <c r="D90" s="207"/>
      <c r="E90" s="252"/>
      <c r="F90" s="207"/>
      <c r="G90" s="207"/>
      <c r="H90" s="127"/>
      <c r="I90" s="127"/>
    </row>
    <row r="91" spans="1:9" s="5" customFormat="1" ht="12.75">
      <c r="A91" s="136"/>
      <c r="B91" s="137"/>
      <c r="D91" s="207"/>
      <c r="E91" s="252"/>
      <c r="F91" s="207"/>
      <c r="G91" s="207"/>
      <c r="H91" s="127"/>
      <c r="I91" s="127"/>
    </row>
    <row r="92" spans="1:9" s="5" customFormat="1" ht="12.75">
      <c r="A92" s="136"/>
      <c r="B92" s="137"/>
      <c r="D92" s="207"/>
      <c r="E92" s="252"/>
      <c r="F92" s="207"/>
      <c r="G92" s="207"/>
      <c r="H92" s="127"/>
      <c r="I92" s="127"/>
    </row>
    <row r="93" spans="1:9" s="5" customFormat="1" ht="12.75">
      <c r="A93" s="136"/>
      <c r="B93" s="137"/>
      <c r="D93" s="207"/>
      <c r="E93" s="252"/>
      <c r="F93" s="207"/>
      <c r="G93" s="207"/>
      <c r="H93" s="127"/>
      <c r="I93" s="127"/>
    </row>
    <row r="94" spans="1:9" s="5" customFormat="1" ht="12.75">
      <c r="A94" s="136"/>
      <c r="B94" s="137"/>
      <c r="D94" s="207"/>
      <c r="E94" s="252"/>
      <c r="F94" s="207"/>
      <c r="G94" s="207"/>
      <c r="H94" s="127"/>
      <c r="I94" s="127"/>
    </row>
    <row r="95" spans="1:9" s="5" customFormat="1" ht="12.75">
      <c r="A95" s="136"/>
      <c r="B95" s="137"/>
      <c r="D95" s="207"/>
      <c r="E95" s="252"/>
      <c r="F95" s="207"/>
      <c r="G95" s="207"/>
      <c r="H95" s="127"/>
      <c r="I95" s="127"/>
    </row>
    <row r="96" spans="1:9" s="5" customFormat="1" ht="12.75">
      <c r="A96" s="136"/>
      <c r="B96" s="137"/>
      <c r="D96" s="207"/>
      <c r="E96" s="252"/>
      <c r="F96" s="207"/>
      <c r="G96" s="207"/>
      <c r="H96" s="127"/>
      <c r="I96" s="127"/>
    </row>
    <row r="97" spans="1:9" s="5" customFormat="1" ht="12.75">
      <c r="A97" s="136"/>
      <c r="B97" s="137"/>
      <c r="D97" s="207"/>
      <c r="E97" s="252"/>
      <c r="F97" s="207"/>
      <c r="G97" s="207"/>
      <c r="H97" s="127"/>
      <c r="I97" s="127"/>
    </row>
    <row r="98" spans="1:9" s="5" customFormat="1" ht="12.75">
      <c r="A98" s="136"/>
      <c r="B98" s="137"/>
      <c r="D98" s="207"/>
      <c r="E98" s="252"/>
      <c r="F98" s="207"/>
      <c r="G98" s="207"/>
      <c r="H98" s="127"/>
      <c r="I98" s="127"/>
    </row>
    <row r="99" spans="1:9" s="5" customFormat="1" ht="12.75">
      <c r="A99" s="136"/>
      <c r="B99" s="137"/>
      <c r="D99" s="207"/>
      <c r="E99" s="252"/>
      <c r="F99" s="207"/>
      <c r="G99" s="207"/>
      <c r="H99" s="127"/>
      <c r="I99" s="127"/>
    </row>
    <row r="100" spans="1:9" s="5" customFormat="1" ht="12.75">
      <c r="A100" s="136"/>
      <c r="B100" s="137"/>
      <c r="D100" s="207"/>
      <c r="E100" s="252"/>
      <c r="F100" s="207"/>
      <c r="G100" s="207"/>
      <c r="H100" s="127"/>
      <c r="I100" s="127"/>
    </row>
    <row r="101" spans="1:9" s="5" customFormat="1" ht="12.75">
      <c r="A101" s="136"/>
      <c r="B101" s="137"/>
      <c r="D101" s="207"/>
      <c r="E101" s="252"/>
      <c r="F101" s="207"/>
      <c r="G101" s="207"/>
      <c r="H101" s="127"/>
      <c r="I101" s="127"/>
    </row>
    <row r="102" spans="1:9" s="5" customFormat="1" ht="12.75">
      <c r="A102" s="136"/>
      <c r="B102" s="137"/>
      <c r="D102" s="207"/>
      <c r="E102" s="252"/>
      <c r="F102" s="207"/>
      <c r="G102" s="207"/>
      <c r="H102" s="127"/>
      <c r="I102" s="127"/>
    </row>
    <row r="103" spans="1:9" s="5" customFormat="1" ht="12.75">
      <c r="A103" s="136"/>
      <c r="B103" s="137"/>
      <c r="D103" s="207"/>
      <c r="E103" s="252"/>
      <c r="F103" s="207"/>
      <c r="G103" s="207"/>
      <c r="H103" s="127"/>
      <c r="I103" s="127"/>
    </row>
    <row r="104" spans="1:9" s="5" customFormat="1" ht="12.75">
      <c r="A104" s="136"/>
      <c r="B104" s="137"/>
      <c r="D104" s="207"/>
      <c r="E104" s="252"/>
      <c r="F104" s="207"/>
      <c r="G104" s="207"/>
      <c r="H104" s="127"/>
      <c r="I104" s="127"/>
    </row>
    <row r="105" spans="1:9" s="5" customFormat="1" ht="12.75">
      <c r="A105" s="136"/>
      <c r="B105" s="137"/>
      <c r="D105" s="207"/>
      <c r="E105" s="252"/>
      <c r="F105" s="207"/>
      <c r="G105" s="207"/>
      <c r="H105" s="127"/>
      <c r="I105" s="127"/>
    </row>
    <row r="106" spans="1:9" s="5" customFormat="1" ht="12.75">
      <c r="A106" s="136"/>
      <c r="B106" s="137"/>
      <c r="D106" s="207"/>
      <c r="E106" s="252"/>
      <c r="F106" s="207"/>
      <c r="G106" s="207"/>
      <c r="H106" s="127"/>
      <c r="I106" s="127"/>
    </row>
    <row r="107" spans="1:9" s="5" customFormat="1" ht="12.75">
      <c r="A107" s="136"/>
      <c r="B107" s="137"/>
      <c r="D107" s="207"/>
      <c r="E107" s="252"/>
      <c r="F107" s="207"/>
      <c r="G107" s="207"/>
      <c r="H107" s="127"/>
      <c r="I107" s="127"/>
    </row>
    <row r="108" spans="1:9" s="5" customFormat="1" ht="12.75">
      <c r="A108" s="136"/>
      <c r="B108" s="137"/>
      <c r="D108" s="207"/>
      <c r="E108" s="252"/>
      <c r="F108" s="207"/>
      <c r="G108" s="207"/>
      <c r="H108" s="127"/>
      <c r="I108" s="127"/>
    </row>
    <row r="109" spans="1:9" s="5" customFormat="1" ht="12.75">
      <c r="A109" s="136"/>
      <c r="B109" s="137"/>
      <c r="D109" s="207"/>
      <c r="E109" s="252"/>
      <c r="F109" s="207"/>
      <c r="G109" s="207"/>
      <c r="H109" s="127"/>
      <c r="I109" s="127"/>
    </row>
    <row r="110" spans="1:9" s="5" customFormat="1" ht="12.75">
      <c r="A110" s="136"/>
      <c r="B110" s="137"/>
      <c r="D110" s="207"/>
      <c r="E110" s="252"/>
      <c r="F110" s="207"/>
      <c r="G110" s="207"/>
      <c r="H110" s="127"/>
      <c r="I110" s="127"/>
    </row>
    <row r="111" spans="1:9" s="5" customFormat="1" ht="12.75">
      <c r="A111" s="136"/>
      <c r="B111" s="137"/>
      <c r="D111" s="207"/>
      <c r="E111" s="252"/>
      <c r="F111" s="207"/>
      <c r="G111" s="207"/>
      <c r="H111" s="127"/>
      <c r="I111" s="127"/>
    </row>
    <row r="112" spans="1:9" s="5" customFormat="1" ht="12.75">
      <c r="A112" s="136"/>
      <c r="B112" s="137"/>
      <c r="D112" s="207"/>
      <c r="E112" s="252"/>
      <c r="F112" s="207"/>
      <c r="G112" s="207"/>
      <c r="H112" s="127"/>
      <c r="I112" s="127"/>
    </row>
    <row r="113" spans="1:9" s="5" customFormat="1" ht="12.75">
      <c r="A113" s="136"/>
      <c r="B113" s="137"/>
      <c r="D113" s="207"/>
      <c r="E113" s="252"/>
      <c r="F113" s="207"/>
      <c r="G113" s="207"/>
      <c r="H113" s="127"/>
      <c r="I113" s="127"/>
    </row>
    <row r="114" spans="1:9" s="5" customFormat="1" ht="12.75">
      <c r="A114" s="136"/>
      <c r="B114" s="137"/>
      <c r="D114" s="207"/>
      <c r="E114" s="252"/>
      <c r="F114" s="207"/>
      <c r="G114" s="207"/>
      <c r="H114" s="127"/>
      <c r="I114" s="127"/>
    </row>
    <row r="115" spans="1:9" s="5" customFormat="1" ht="12.75">
      <c r="A115" s="136"/>
      <c r="B115" s="137"/>
      <c r="D115" s="207"/>
      <c r="E115" s="252"/>
      <c r="F115" s="207"/>
      <c r="G115" s="207"/>
      <c r="H115" s="127"/>
      <c r="I115" s="127"/>
    </row>
    <row r="116" spans="1:9" s="5" customFormat="1" ht="12.75">
      <c r="A116" s="136"/>
      <c r="B116" s="137"/>
      <c r="D116" s="207"/>
      <c r="E116" s="252"/>
      <c r="F116" s="207"/>
      <c r="G116" s="207"/>
      <c r="H116" s="127"/>
      <c r="I116" s="127"/>
    </row>
    <row r="117" spans="1:9" s="5" customFormat="1" ht="12.75">
      <c r="A117" s="136"/>
      <c r="B117" s="137"/>
      <c r="D117" s="207"/>
      <c r="E117" s="252"/>
      <c r="F117" s="207"/>
      <c r="G117" s="207"/>
      <c r="H117" s="127"/>
      <c r="I117" s="127"/>
    </row>
    <row r="118" spans="1:9" s="5" customFormat="1" ht="12.75">
      <c r="A118" s="136"/>
      <c r="B118" s="137"/>
      <c r="D118" s="207"/>
      <c r="E118" s="252"/>
      <c r="F118" s="207"/>
      <c r="G118" s="207"/>
      <c r="H118" s="127"/>
      <c r="I118" s="127"/>
    </row>
    <row r="119" spans="1:9" s="5" customFormat="1" ht="12.75">
      <c r="A119" s="136"/>
      <c r="B119" s="137"/>
      <c r="D119" s="207"/>
      <c r="E119" s="252"/>
      <c r="F119" s="207"/>
      <c r="G119" s="207"/>
      <c r="H119" s="127"/>
      <c r="I119" s="127"/>
    </row>
    <row r="120" spans="1:9" s="5" customFormat="1" ht="12.75">
      <c r="A120" s="136"/>
      <c r="B120" s="137"/>
      <c r="D120" s="207"/>
      <c r="E120" s="252"/>
      <c r="F120" s="207"/>
      <c r="G120" s="207"/>
      <c r="H120" s="127"/>
      <c r="I120" s="127"/>
    </row>
    <row r="121" spans="1:9" s="5" customFormat="1" ht="12.75">
      <c r="A121" s="136"/>
      <c r="B121" s="137"/>
      <c r="D121" s="207"/>
      <c r="E121" s="252"/>
      <c r="F121" s="207"/>
      <c r="G121" s="207"/>
      <c r="H121" s="127"/>
      <c r="I121" s="127"/>
    </row>
    <row r="122" spans="1:9" s="5" customFormat="1" ht="12.75">
      <c r="A122" s="136"/>
      <c r="B122" s="137"/>
      <c r="D122" s="207"/>
      <c r="E122" s="252"/>
      <c r="F122" s="207"/>
      <c r="G122" s="207"/>
      <c r="H122" s="127"/>
      <c r="I122" s="127"/>
    </row>
    <row r="123" spans="1:9" s="5" customFormat="1" ht="12.75">
      <c r="A123" s="136"/>
      <c r="B123" s="137"/>
      <c r="D123" s="207"/>
      <c r="E123" s="252"/>
      <c r="F123" s="207"/>
      <c r="G123" s="207"/>
      <c r="H123" s="127"/>
      <c r="I123" s="127"/>
    </row>
    <row r="124" spans="1:9" s="5" customFormat="1" ht="12.75">
      <c r="A124" s="136"/>
      <c r="B124" s="137"/>
      <c r="D124" s="207"/>
      <c r="E124" s="252"/>
      <c r="F124" s="207"/>
      <c r="G124" s="207"/>
      <c r="H124" s="127"/>
      <c r="I124" s="127"/>
    </row>
    <row r="125" spans="1:9" s="5" customFormat="1" ht="12.75">
      <c r="A125" s="136"/>
      <c r="B125" s="137"/>
      <c r="D125" s="207"/>
      <c r="E125" s="252"/>
      <c r="F125" s="207"/>
      <c r="G125" s="207"/>
      <c r="H125" s="127"/>
      <c r="I125" s="127"/>
    </row>
    <row r="126" spans="1:9" s="5" customFormat="1" ht="12.75">
      <c r="A126" s="136"/>
      <c r="B126" s="137"/>
      <c r="D126" s="207"/>
      <c r="E126" s="252"/>
      <c r="F126" s="207"/>
      <c r="G126" s="207"/>
      <c r="H126" s="127"/>
      <c r="I126" s="127"/>
    </row>
    <row r="127" spans="1:9" s="5" customFormat="1" ht="12.75">
      <c r="A127" s="136"/>
      <c r="B127" s="137"/>
      <c r="D127" s="207"/>
      <c r="E127" s="252"/>
      <c r="F127" s="207"/>
      <c r="G127" s="207"/>
      <c r="H127" s="127"/>
      <c r="I127" s="127"/>
    </row>
    <row r="128" spans="1:9" s="5" customFormat="1" ht="12.75">
      <c r="A128" s="136"/>
      <c r="B128" s="137"/>
      <c r="D128" s="207"/>
      <c r="E128" s="252"/>
      <c r="F128" s="207"/>
      <c r="G128" s="207"/>
      <c r="H128" s="127"/>
      <c r="I128" s="127"/>
    </row>
    <row r="129" spans="1:9" s="5" customFormat="1" ht="12.75">
      <c r="A129" s="136"/>
      <c r="B129" s="137"/>
      <c r="D129" s="207"/>
      <c r="E129" s="252"/>
      <c r="F129" s="207"/>
      <c r="G129" s="207"/>
      <c r="H129" s="127"/>
      <c r="I129" s="127"/>
    </row>
    <row r="130" spans="1:9" s="5" customFormat="1" ht="12.75">
      <c r="A130" s="136"/>
      <c r="B130" s="137"/>
      <c r="D130" s="207"/>
      <c r="E130" s="252"/>
      <c r="F130" s="207"/>
      <c r="G130" s="207"/>
      <c r="H130" s="127"/>
      <c r="I130" s="127"/>
    </row>
    <row r="131" spans="1:9" s="5" customFormat="1" ht="12.75">
      <c r="A131" s="136"/>
      <c r="B131" s="137"/>
      <c r="D131" s="207"/>
      <c r="E131" s="252"/>
      <c r="F131" s="207"/>
      <c r="G131" s="207"/>
      <c r="H131" s="127"/>
      <c r="I131" s="127"/>
    </row>
    <row r="132" spans="1:9" s="5" customFormat="1" ht="12.75">
      <c r="A132" s="136"/>
      <c r="B132" s="137"/>
      <c r="D132" s="207"/>
      <c r="E132" s="252"/>
      <c r="F132" s="207"/>
      <c r="G132" s="207"/>
      <c r="H132" s="127"/>
      <c r="I132" s="127"/>
    </row>
    <row r="133" spans="1:9" s="5" customFormat="1" ht="12.75">
      <c r="A133" s="136"/>
      <c r="B133" s="137"/>
      <c r="D133" s="207"/>
      <c r="E133" s="252"/>
      <c r="F133" s="207"/>
      <c r="G133" s="207"/>
      <c r="H133" s="127"/>
      <c r="I133" s="127"/>
    </row>
    <row r="134" spans="1:9" s="5" customFormat="1" ht="12.75">
      <c r="A134" s="136"/>
      <c r="B134" s="137"/>
      <c r="D134" s="207"/>
      <c r="E134" s="252"/>
      <c r="F134" s="207"/>
      <c r="G134" s="207"/>
      <c r="H134" s="127"/>
      <c r="I134" s="127"/>
    </row>
    <row r="135" spans="1:9" s="5" customFormat="1" ht="12.75">
      <c r="A135" s="136"/>
      <c r="B135" s="137"/>
      <c r="D135" s="207"/>
      <c r="E135" s="252"/>
      <c r="F135" s="207"/>
      <c r="G135" s="207"/>
      <c r="H135" s="127"/>
      <c r="I135" s="127"/>
    </row>
    <row r="136" spans="1:9" s="5" customFormat="1" ht="12.75">
      <c r="A136" s="136"/>
      <c r="B136" s="137"/>
      <c r="D136" s="207"/>
      <c r="E136" s="252"/>
      <c r="F136" s="207"/>
      <c r="G136" s="207"/>
      <c r="H136" s="127"/>
      <c r="I136" s="127"/>
    </row>
    <row r="137" spans="1:9" s="5" customFormat="1" ht="12.75">
      <c r="A137" s="136"/>
      <c r="B137" s="137"/>
      <c r="D137" s="207"/>
      <c r="E137" s="252"/>
      <c r="F137" s="207"/>
      <c r="G137" s="207"/>
      <c r="H137" s="127"/>
      <c r="I137" s="127"/>
    </row>
    <row r="138" spans="1:9" s="5" customFormat="1" ht="12.75">
      <c r="A138" s="136"/>
      <c r="B138" s="137"/>
      <c r="D138" s="207"/>
      <c r="E138" s="252"/>
      <c r="F138" s="207"/>
      <c r="G138" s="207"/>
      <c r="H138" s="127"/>
      <c r="I138" s="127"/>
    </row>
    <row r="139" spans="1:9" s="5" customFormat="1" ht="12.75">
      <c r="A139" s="136"/>
      <c r="B139" s="137"/>
      <c r="D139" s="207"/>
      <c r="E139" s="252"/>
      <c r="F139" s="207"/>
      <c r="G139" s="207"/>
      <c r="H139" s="127"/>
      <c r="I139" s="127"/>
    </row>
    <row r="140" spans="1:9" s="5" customFormat="1" ht="12.75">
      <c r="A140" s="136"/>
      <c r="B140" s="137"/>
      <c r="D140" s="207"/>
      <c r="E140" s="252"/>
      <c r="F140" s="207"/>
      <c r="G140" s="207"/>
      <c r="H140" s="127"/>
      <c r="I140" s="127"/>
    </row>
    <row r="141" spans="1:9" s="5" customFormat="1" ht="12.75">
      <c r="A141" s="136"/>
      <c r="B141" s="137"/>
      <c r="D141" s="207"/>
      <c r="E141" s="252"/>
      <c r="F141" s="207"/>
      <c r="G141" s="207"/>
      <c r="H141" s="127"/>
      <c r="I141" s="127"/>
    </row>
    <row r="142" spans="1:9" s="5" customFormat="1" ht="12.75">
      <c r="A142" s="136"/>
      <c r="B142" s="137"/>
      <c r="D142" s="207"/>
      <c r="E142" s="252"/>
      <c r="F142" s="207"/>
      <c r="G142" s="207"/>
      <c r="H142" s="127"/>
      <c r="I142" s="127"/>
    </row>
    <row r="143" spans="1:9" s="5" customFormat="1" ht="12.75">
      <c r="A143" s="136"/>
      <c r="B143" s="137"/>
      <c r="D143" s="207"/>
      <c r="E143" s="252"/>
      <c r="F143" s="207"/>
      <c r="G143" s="207"/>
      <c r="H143" s="127"/>
      <c r="I143" s="127"/>
    </row>
    <row r="144" spans="1:9" s="5" customFormat="1" ht="12.75">
      <c r="A144" s="136"/>
      <c r="B144" s="137"/>
      <c r="D144" s="207"/>
      <c r="E144" s="252"/>
      <c r="F144" s="207"/>
      <c r="G144" s="207"/>
      <c r="H144" s="127"/>
      <c r="I144" s="127"/>
    </row>
    <row r="145" spans="1:9" s="5" customFormat="1" ht="12.75">
      <c r="A145" s="136"/>
      <c r="B145" s="137"/>
      <c r="D145" s="207"/>
      <c r="E145" s="252"/>
      <c r="F145" s="207"/>
      <c r="G145" s="207"/>
      <c r="H145" s="127"/>
      <c r="I145" s="127"/>
    </row>
    <row r="146" spans="1:9" s="5" customFormat="1" ht="12.75">
      <c r="A146" s="136"/>
      <c r="B146" s="137"/>
      <c r="D146" s="207"/>
      <c r="E146" s="252"/>
      <c r="F146" s="207"/>
      <c r="G146" s="207"/>
      <c r="H146" s="127"/>
      <c r="I146" s="127"/>
    </row>
    <row r="147" spans="1:9" s="5" customFormat="1" ht="12.75">
      <c r="A147" s="136"/>
      <c r="B147" s="137"/>
      <c r="D147" s="207"/>
      <c r="E147" s="252"/>
      <c r="F147" s="207"/>
      <c r="G147" s="207"/>
      <c r="H147" s="127"/>
      <c r="I147" s="127"/>
    </row>
    <row r="148" spans="1:9" s="5" customFormat="1" ht="12.75">
      <c r="A148" s="136"/>
      <c r="B148" s="137"/>
      <c r="D148" s="207"/>
      <c r="E148" s="252"/>
      <c r="F148" s="207"/>
      <c r="G148" s="207"/>
      <c r="H148" s="127"/>
      <c r="I148" s="127"/>
    </row>
    <row r="149" spans="1:9" s="5" customFormat="1" ht="12.75">
      <c r="A149" s="136"/>
      <c r="B149" s="137"/>
      <c r="D149" s="207"/>
      <c r="E149" s="252"/>
      <c r="F149" s="207"/>
      <c r="G149" s="207"/>
      <c r="H149" s="127"/>
      <c r="I149" s="127"/>
    </row>
    <row r="150" spans="1:9" s="5" customFormat="1" ht="12.75">
      <c r="A150" s="136"/>
      <c r="B150" s="137"/>
      <c r="D150" s="207"/>
      <c r="E150" s="252"/>
      <c r="F150" s="207"/>
      <c r="G150" s="207"/>
      <c r="H150" s="127"/>
      <c r="I150" s="127"/>
    </row>
    <row r="151" spans="1:9" s="5" customFormat="1" ht="12.75">
      <c r="A151" s="136"/>
      <c r="B151" s="137"/>
      <c r="D151" s="207"/>
      <c r="E151" s="252"/>
      <c r="F151" s="207"/>
      <c r="G151" s="207"/>
      <c r="H151" s="127"/>
      <c r="I151" s="127"/>
    </row>
    <row r="152" spans="1:9" s="5" customFormat="1" ht="12.75">
      <c r="A152" s="136"/>
      <c r="B152" s="137"/>
      <c r="D152" s="207"/>
      <c r="E152" s="252"/>
      <c r="F152" s="207"/>
      <c r="G152" s="207"/>
      <c r="H152" s="127"/>
      <c r="I152" s="127"/>
    </row>
    <row r="153" spans="1:9" s="5" customFormat="1" ht="12.75">
      <c r="A153" s="136"/>
      <c r="B153" s="137"/>
      <c r="D153" s="207"/>
      <c r="E153" s="252"/>
      <c r="F153" s="207"/>
      <c r="G153" s="207"/>
      <c r="H153" s="127"/>
      <c r="I153" s="127"/>
    </row>
    <row r="154" spans="1:9" s="5" customFormat="1" ht="12.75">
      <c r="A154" s="136"/>
      <c r="B154" s="137"/>
      <c r="D154" s="207"/>
      <c r="E154" s="252"/>
      <c r="F154" s="207"/>
      <c r="G154" s="207"/>
      <c r="H154" s="127"/>
      <c r="I154" s="127"/>
    </row>
    <row r="155" spans="1:9" s="5" customFormat="1" ht="12.75">
      <c r="A155" s="136"/>
      <c r="B155" s="137"/>
      <c r="D155" s="207"/>
      <c r="E155" s="252"/>
      <c r="F155" s="207"/>
      <c r="G155" s="207"/>
      <c r="H155" s="127"/>
      <c r="I155" s="127"/>
    </row>
    <row r="156" spans="1:9" s="5" customFormat="1" ht="12.75">
      <c r="A156" s="136"/>
      <c r="B156" s="137"/>
      <c r="D156" s="207"/>
      <c r="E156" s="252"/>
      <c r="F156" s="207"/>
      <c r="G156" s="207"/>
      <c r="H156" s="127"/>
      <c r="I156" s="127"/>
    </row>
    <row r="157" spans="1:9" s="5" customFormat="1" ht="12.75">
      <c r="A157" s="136"/>
      <c r="B157" s="137"/>
      <c r="D157" s="207"/>
      <c r="E157" s="252"/>
      <c r="F157" s="207"/>
      <c r="G157" s="207"/>
      <c r="H157" s="127"/>
      <c r="I157" s="127"/>
    </row>
    <row r="158" spans="1:9" s="5" customFormat="1" ht="12.75">
      <c r="A158" s="136"/>
      <c r="B158" s="137"/>
      <c r="D158" s="207"/>
      <c r="E158" s="252"/>
      <c r="F158" s="207"/>
      <c r="G158" s="207"/>
      <c r="H158" s="127"/>
      <c r="I158" s="127"/>
    </row>
    <row r="159" spans="1:9" s="5" customFormat="1" ht="12.75">
      <c r="A159" s="136"/>
      <c r="B159" s="137"/>
      <c r="D159" s="207"/>
      <c r="E159" s="252"/>
      <c r="F159" s="207"/>
      <c r="G159" s="207"/>
      <c r="H159" s="127"/>
      <c r="I159" s="127"/>
    </row>
    <row r="160" spans="1:9" s="5" customFormat="1" ht="12.75">
      <c r="A160" s="136"/>
      <c r="B160" s="137"/>
      <c r="D160" s="207"/>
      <c r="E160" s="252"/>
      <c r="F160" s="207"/>
      <c r="G160" s="207"/>
      <c r="H160" s="127"/>
      <c r="I160" s="127"/>
    </row>
    <row r="161" spans="1:9" s="5" customFormat="1" ht="12.75">
      <c r="A161" s="136"/>
      <c r="B161" s="137"/>
      <c r="D161" s="207"/>
      <c r="E161" s="252"/>
      <c r="F161" s="207"/>
      <c r="G161" s="207"/>
      <c r="H161" s="127"/>
      <c r="I161" s="127"/>
    </row>
    <row r="162" spans="1:9" s="5" customFormat="1" ht="12.75">
      <c r="A162" s="136"/>
      <c r="B162" s="137"/>
      <c r="D162" s="207"/>
      <c r="E162" s="252"/>
      <c r="F162" s="207"/>
      <c r="G162" s="207"/>
      <c r="H162" s="127"/>
      <c r="I162" s="127"/>
    </row>
    <row r="163" spans="1:9" s="5" customFormat="1" ht="12.75">
      <c r="A163" s="136"/>
      <c r="B163" s="137"/>
      <c r="D163" s="207"/>
      <c r="E163" s="252"/>
      <c r="F163" s="207"/>
      <c r="G163" s="207"/>
      <c r="H163" s="127"/>
      <c r="I163" s="127"/>
    </row>
    <row r="164" spans="1:9" s="5" customFormat="1" ht="12.75">
      <c r="A164" s="136"/>
      <c r="B164" s="137"/>
      <c r="D164" s="207"/>
      <c r="E164" s="252"/>
      <c r="F164" s="207"/>
      <c r="G164" s="207"/>
      <c r="H164" s="127"/>
      <c r="I164" s="127"/>
    </row>
    <row r="165" spans="1:9" s="5" customFormat="1" ht="12.75">
      <c r="A165" s="136"/>
      <c r="B165" s="137"/>
      <c r="D165" s="207"/>
      <c r="E165" s="252"/>
      <c r="F165" s="207"/>
      <c r="G165" s="207"/>
      <c r="H165" s="127"/>
      <c r="I165" s="127"/>
    </row>
    <row r="166" spans="1:9" s="5" customFormat="1" ht="12.75">
      <c r="A166" s="136"/>
      <c r="B166" s="137"/>
      <c r="D166" s="207"/>
      <c r="E166" s="252"/>
      <c r="F166" s="207"/>
      <c r="G166" s="207"/>
      <c r="H166" s="127"/>
      <c r="I166" s="127"/>
    </row>
    <row r="167" spans="1:9" s="5" customFormat="1" ht="12.75">
      <c r="A167" s="136"/>
      <c r="B167" s="137"/>
      <c r="D167" s="207"/>
      <c r="E167" s="252"/>
      <c r="F167" s="207"/>
      <c r="G167" s="207"/>
      <c r="H167" s="127"/>
      <c r="I167" s="127"/>
    </row>
    <row r="168" spans="1:9" s="5" customFormat="1" ht="12.75">
      <c r="A168" s="136"/>
      <c r="B168" s="137"/>
      <c r="D168" s="207"/>
      <c r="E168" s="252"/>
      <c r="F168" s="207"/>
      <c r="G168" s="207"/>
      <c r="H168" s="127"/>
      <c r="I168" s="127"/>
    </row>
    <row r="169" spans="1:9" s="5" customFormat="1" ht="12.75">
      <c r="A169" s="136"/>
      <c r="B169" s="137"/>
      <c r="D169" s="207"/>
      <c r="E169" s="252"/>
      <c r="F169" s="207"/>
      <c r="G169" s="207"/>
      <c r="H169" s="127"/>
      <c r="I169" s="127"/>
    </row>
    <row r="170" spans="1:9" s="5" customFormat="1" ht="12.75">
      <c r="A170" s="136"/>
      <c r="B170" s="137"/>
      <c r="D170" s="207"/>
      <c r="E170" s="252"/>
      <c r="F170" s="207"/>
      <c r="G170" s="207"/>
      <c r="H170" s="127"/>
      <c r="I170" s="127"/>
    </row>
    <row r="171" spans="1:9" s="5" customFormat="1" ht="12.75">
      <c r="A171" s="136"/>
      <c r="B171" s="137"/>
      <c r="D171" s="207"/>
      <c r="E171" s="252"/>
      <c r="F171" s="207"/>
      <c r="G171" s="207"/>
      <c r="H171" s="127"/>
      <c r="I171" s="127"/>
    </row>
    <row r="172" spans="1:9" s="5" customFormat="1" ht="12.75">
      <c r="A172" s="136"/>
      <c r="B172" s="137"/>
      <c r="D172" s="207"/>
      <c r="E172" s="252"/>
      <c r="F172" s="207"/>
      <c r="G172" s="207"/>
      <c r="H172" s="127"/>
      <c r="I172" s="127"/>
    </row>
    <row r="173" spans="1:9" s="5" customFormat="1" ht="12.75">
      <c r="A173" s="136"/>
      <c r="B173" s="137"/>
      <c r="D173" s="207"/>
      <c r="E173" s="252"/>
      <c r="F173" s="207"/>
      <c r="G173" s="207"/>
      <c r="H173" s="127"/>
      <c r="I173" s="127"/>
    </row>
    <row r="174" spans="1:9" s="5" customFormat="1" ht="12.75">
      <c r="A174" s="136"/>
      <c r="B174" s="137"/>
      <c r="D174" s="207"/>
      <c r="E174" s="252"/>
      <c r="F174" s="207"/>
      <c r="G174" s="207"/>
      <c r="H174" s="127"/>
      <c r="I174" s="127"/>
    </row>
    <row r="175" spans="1:9" s="5" customFormat="1" ht="12.75">
      <c r="A175" s="136"/>
      <c r="B175" s="137"/>
      <c r="D175" s="207"/>
      <c r="E175" s="252"/>
      <c r="F175" s="207"/>
      <c r="G175" s="207"/>
      <c r="H175" s="127"/>
      <c r="I175" s="127"/>
    </row>
    <row r="176" spans="1:9" s="5" customFormat="1" ht="12.75">
      <c r="A176" s="136"/>
      <c r="B176" s="137"/>
      <c r="D176" s="207"/>
      <c r="E176" s="252"/>
      <c r="F176" s="207"/>
      <c r="G176" s="207"/>
      <c r="H176" s="127"/>
      <c r="I176" s="127"/>
    </row>
    <row r="177" spans="1:9" s="5" customFormat="1" ht="12.75">
      <c r="A177" s="136"/>
      <c r="B177" s="137"/>
      <c r="D177" s="207"/>
      <c r="E177" s="252"/>
      <c r="F177" s="207"/>
      <c r="G177" s="207"/>
      <c r="H177" s="127"/>
      <c r="I177" s="127"/>
    </row>
    <row r="178" spans="1:9" s="5" customFormat="1" ht="12.75">
      <c r="A178" s="136"/>
      <c r="B178" s="137"/>
      <c r="D178" s="207"/>
      <c r="E178" s="252"/>
      <c r="F178" s="207"/>
      <c r="G178" s="207"/>
      <c r="H178" s="127"/>
      <c r="I178" s="127"/>
    </row>
    <row r="179" spans="1:9" s="5" customFormat="1" ht="12.75">
      <c r="A179" s="136"/>
      <c r="B179" s="137"/>
      <c r="D179" s="207"/>
      <c r="E179" s="252"/>
      <c r="F179" s="207"/>
      <c r="G179" s="207"/>
      <c r="H179" s="127"/>
      <c r="I179" s="127"/>
    </row>
    <row r="180" spans="1:9" s="5" customFormat="1" ht="12.75">
      <c r="A180" s="136"/>
      <c r="B180" s="137"/>
      <c r="D180" s="207"/>
      <c r="E180" s="252"/>
      <c r="F180" s="207"/>
      <c r="G180" s="207"/>
      <c r="H180" s="127"/>
      <c r="I180" s="127"/>
    </row>
    <row r="181" spans="1:9" s="5" customFormat="1" ht="12.75">
      <c r="A181" s="136"/>
      <c r="B181" s="137"/>
      <c r="D181" s="207"/>
      <c r="E181" s="252"/>
      <c r="F181" s="207"/>
      <c r="G181" s="207"/>
      <c r="H181" s="127"/>
      <c r="I181" s="127"/>
    </row>
    <row r="182" spans="1:9" s="5" customFormat="1" ht="12.75">
      <c r="A182" s="136"/>
      <c r="B182" s="137"/>
      <c r="D182" s="207"/>
      <c r="E182" s="252"/>
      <c r="F182" s="207"/>
      <c r="G182" s="207"/>
      <c r="H182" s="127"/>
      <c r="I182" s="127"/>
    </row>
    <row r="183" spans="1:9" s="5" customFormat="1" ht="12.75">
      <c r="A183" s="136"/>
      <c r="B183" s="137"/>
      <c r="D183" s="207"/>
      <c r="E183" s="252"/>
      <c r="F183" s="207"/>
      <c r="G183" s="207"/>
      <c r="H183" s="127"/>
      <c r="I183" s="127"/>
    </row>
    <row r="184" spans="1:9" s="5" customFormat="1" ht="12.75">
      <c r="A184" s="136"/>
      <c r="B184" s="137"/>
      <c r="D184" s="207"/>
      <c r="E184" s="252"/>
      <c r="F184" s="207"/>
      <c r="G184" s="207"/>
      <c r="H184" s="127"/>
      <c r="I184" s="127"/>
    </row>
    <row r="185" spans="1:9" s="5" customFormat="1" ht="12.75">
      <c r="A185" s="136"/>
      <c r="B185" s="137"/>
      <c r="D185" s="207"/>
      <c r="E185" s="252"/>
      <c r="F185" s="207"/>
      <c r="G185" s="207"/>
      <c r="H185" s="127"/>
      <c r="I185" s="127"/>
    </row>
    <row r="186" spans="1:9" s="5" customFormat="1" ht="12.75">
      <c r="A186" s="136"/>
      <c r="B186" s="137"/>
      <c r="D186" s="207"/>
      <c r="E186" s="252"/>
      <c r="F186" s="207"/>
      <c r="G186" s="207"/>
      <c r="H186" s="127"/>
      <c r="I186" s="127"/>
    </row>
    <row r="187" spans="1:9" s="5" customFormat="1" ht="12.75">
      <c r="A187" s="136"/>
      <c r="B187" s="137"/>
      <c r="D187" s="207"/>
      <c r="E187" s="252"/>
      <c r="F187" s="207"/>
      <c r="G187" s="207"/>
      <c r="H187" s="127"/>
      <c r="I187" s="127"/>
    </row>
    <row r="188" spans="1:9" s="5" customFormat="1" ht="12.75">
      <c r="A188" s="136"/>
      <c r="B188" s="137"/>
      <c r="D188" s="207"/>
      <c r="E188" s="252"/>
      <c r="F188" s="207"/>
      <c r="G188" s="207"/>
      <c r="H188" s="127"/>
      <c r="I188" s="127"/>
    </row>
    <row r="189" spans="1:9" s="5" customFormat="1" ht="12.75">
      <c r="A189" s="136"/>
      <c r="B189" s="137"/>
      <c r="D189" s="207"/>
      <c r="E189" s="252"/>
      <c r="F189" s="207"/>
      <c r="G189" s="207"/>
      <c r="H189" s="127"/>
      <c r="I189" s="127"/>
    </row>
    <row r="190" spans="1:9" s="5" customFormat="1" ht="12.75">
      <c r="A190" s="136"/>
      <c r="B190" s="137"/>
      <c r="D190" s="207"/>
      <c r="E190" s="252"/>
      <c r="F190" s="207"/>
      <c r="G190" s="207"/>
      <c r="H190" s="127"/>
      <c r="I190" s="127"/>
    </row>
    <row r="191" spans="1:9" s="5" customFormat="1" ht="12.75">
      <c r="A191" s="136"/>
      <c r="B191" s="137"/>
      <c r="D191" s="207"/>
      <c r="E191" s="252"/>
      <c r="F191" s="207"/>
      <c r="G191" s="207"/>
      <c r="H191" s="127"/>
      <c r="I191" s="127"/>
    </row>
    <row r="192" spans="1:9" s="5" customFormat="1" ht="12.75">
      <c r="A192" s="136"/>
      <c r="B192" s="137"/>
      <c r="D192" s="207"/>
      <c r="E192" s="252"/>
      <c r="F192" s="207"/>
      <c r="G192" s="207"/>
      <c r="H192" s="127"/>
      <c r="I192" s="127"/>
    </row>
    <row r="193" spans="1:9" s="5" customFormat="1" ht="12.75">
      <c r="A193" s="136"/>
      <c r="B193" s="137"/>
      <c r="D193" s="207"/>
      <c r="E193" s="252"/>
      <c r="F193" s="207"/>
      <c r="G193" s="207"/>
      <c r="H193" s="127"/>
      <c r="I193" s="127"/>
    </row>
    <row r="194" spans="1:9" s="5" customFormat="1" ht="12.75">
      <c r="A194" s="136"/>
      <c r="B194" s="137"/>
      <c r="D194" s="207"/>
      <c r="E194" s="252"/>
      <c r="F194" s="207"/>
      <c r="G194" s="207"/>
      <c r="H194" s="127"/>
      <c r="I194" s="127"/>
    </row>
    <row r="195" spans="1:9" s="5" customFormat="1" ht="12.75">
      <c r="A195" s="136"/>
      <c r="B195" s="137"/>
      <c r="D195" s="207"/>
      <c r="E195" s="252"/>
      <c r="F195" s="207"/>
      <c r="G195" s="207"/>
      <c r="H195" s="127"/>
      <c r="I195" s="127"/>
    </row>
    <row r="196" spans="1:9" s="5" customFormat="1" ht="12.75">
      <c r="A196" s="136"/>
      <c r="B196" s="137"/>
      <c r="D196" s="207"/>
      <c r="E196" s="252"/>
      <c r="F196" s="207"/>
      <c r="G196" s="207"/>
      <c r="H196" s="127"/>
      <c r="I196" s="127"/>
    </row>
    <row r="197" spans="1:9" s="5" customFormat="1" ht="12.75">
      <c r="A197" s="136"/>
      <c r="B197" s="137"/>
      <c r="D197" s="207"/>
      <c r="E197" s="252"/>
      <c r="F197" s="207"/>
      <c r="G197" s="207"/>
      <c r="H197" s="127"/>
      <c r="I197" s="127"/>
    </row>
  </sheetData>
  <sheetProtection/>
  <mergeCells count="11">
    <mergeCell ref="I4:I5"/>
    <mergeCell ref="A1:I1"/>
    <mergeCell ref="A2:C2"/>
    <mergeCell ref="A3:A5"/>
    <mergeCell ref="B3:B5"/>
    <mergeCell ref="C3:C5"/>
    <mergeCell ref="D3:D5"/>
    <mergeCell ref="E3:E5"/>
    <mergeCell ref="F3:F5"/>
    <mergeCell ref="G3:G5"/>
    <mergeCell ref="H4:H5"/>
  </mergeCells>
  <printOptions/>
  <pageMargins left="0.3937007874015748" right="0" top="0.3937007874015748" bottom="0.2755905511811024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F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2" customWidth="1"/>
    <col min="2" max="2" width="23.00390625" style="2" customWidth="1"/>
    <col min="3" max="3" width="14.7109375" style="2" customWidth="1"/>
    <col min="4" max="4" width="11.28125" style="2" customWidth="1"/>
    <col min="5" max="5" width="19.8515625" style="2" customWidth="1"/>
    <col min="6" max="6" width="11.140625" style="2" customWidth="1"/>
  </cols>
  <sheetData>
    <row r="1" spans="1:6" ht="12.75">
      <c r="A1" s="2" t="s">
        <v>251</v>
      </c>
      <c r="B1" s="2">
        <v>109</v>
      </c>
      <c r="C1" s="2" t="s">
        <v>252</v>
      </c>
      <c r="D1" s="2" t="s">
        <v>253</v>
      </c>
      <c r="E1" s="2" t="s">
        <v>254</v>
      </c>
      <c r="F1" s="2" t="s">
        <v>255</v>
      </c>
    </row>
    <row r="2" spans="1:6" ht="12.75">
      <c r="A2" s="2" t="s">
        <v>256</v>
      </c>
      <c r="B2" s="2" t="s">
        <v>257</v>
      </c>
      <c r="C2" s="2" t="s">
        <v>258</v>
      </c>
      <c r="D2" s="2" t="s">
        <v>259</v>
      </c>
      <c r="E2" s="2" t="s">
        <v>260</v>
      </c>
      <c r="F2" s="2" t="s">
        <v>261</v>
      </c>
    </row>
    <row r="3" spans="1:6" ht="12.75">
      <c r="A3" s="2" t="s">
        <v>262</v>
      </c>
      <c r="B3" s="2">
        <v>50359</v>
      </c>
      <c r="C3" s="2" t="s">
        <v>263</v>
      </c>
      <c r="D3" s="2" t="s">
        <v>264</v>
      </c>
      <c r="E3" s="2" t="s">
        <v>265</v>
      </c>
      <c r="F3" s="2" t="s">
        <v>266</v>
      </c>
    </row>
    <row r="4" spans="1:6" ht="12.75">
      <c r="A4" s="2" t="s">
        <v>267</v>
      </c>
      <c r="B4" s="2" t="s">
        <v>268</v>
      </c>
      <c r="C4" s="2" t="s">
        <v>269</v>
      </c>
      <c r="D4" s="2" t="s">
        <v>270</v>
      </c>
      <c r="E4" s="2" t="s">
        <v>271</v>
      </c>
      <c r="F4" s="2" t="s">
        <v>272</v>
      </c>
    </row>
    <row r="5" spans="1:6" ht="12.75">
      <c r="A5" s="2" t="s">
        <v>273</v>
      </c>
      <c r="B5" s="2">
        <v>1</v>
      </c>
      <c r="C5" s="2" t="s">
        <v>274</v>
      </c>
      <c r="D5" s="2" t="s">
        <v>275</v>
      </c>
      <c r="E5" s="2" t="s">
        <v>276</v>
      </c>
      <c r="F5" s="2" t="s">
        <v>277</v>
      </c>
    </row>
    <row r="6" spans="1:6" ht="12.75">
      <c r="A6" s="2" t="s">
        <v>278</v>
      </c>
      <c r="B6" s="2" t="s">
        <v>279</v>
      </c>
      <c r="C6" s="2" t="s">
        <v>280</v>
      </c>
      <c r="D6" s="2" t="s">
        <v>281</v>
      </c>
      <c r="E6" s="2" t="s">
        <v>282</v>
      </c>
      <c r="F6" s="2" t="s">
        <v>283</v>
      </c>
    </row>
    <row r="7" spans="1:2" ht="12.75">
      <c r="A7" s="2" t="s">
        <v>284</v>
      </c>
      <c r="B7" s="2">
        <v>101</v>
      </c>
    </row>
    <row r="8" spans="1:2" ht="12.75">
      <c r="A8" s="2" t="s">
        <v>285</v>
      </c>
      <c r="B8" s="2">
        <v>52022</v>
      </c>
    </row>
    <row r="9" spans="1:2" ht="12.75">
      <c r="A9" s="2" t="s">
        <v>286</v>
      </c>
      <c r="B9" s="2" t="s">
        <v>287</v>
      </c>
    </row>
    <row r="10" ht="12.75">
      <c r="A10" s="2" t="s">
        <v>288</v>
      </c>
    </row>
    <row r="11" spans="1:2" ht="12.75">
      <c r="A11" s="2" t="s">
        <v>289</v>
      </c>
      <c r="B11" s="2" t="s">
        <v>290</v>
      </c>
    </row>
    <row r="12" ht="12.75">
      <c r="A12" s="2" t="s">
        <v>291</v>
      </c>
    </row>
    <row r="13" ht="12.75">
      <c r="A13" s="2" t="s">
        <v>292</v>
      </c>
    </row>
    <row r="14" spans="1:2" ht="12.75">
      <c r="A14" s="2" t="s">
        <v>293</v>
      </c>
      <c r="B14" s="2" t="s">
        <v>294</v>
      </c>
    </row>
    <row r="15" spans="1:2" ht="12.75">
      <c r="A15" s="2" t="s">
        <v>295</v>
      </c>
      <c r="B15" s="2">
        <v>1335</v>
      </c>
    </row>
    <row r="17" spans="1:2" ht="12.75">
      <c r="A17" s="2" t="s">
        <v>296</v>
      </c>
      <c r="B17" s="2" t="s">
        <v>297</v>
      </c>
    </row>
    <row r="18" spans="1:2" ht="12.75">
      <c r="A18" s="2" t="s">
        <v>298</v>
      </c>
      <c r="B18" s="2">
        <v>6</v>
      </c>
    </row>
    <row r="19" spans="1:2" ht="12.75">
      <c r="A19" s="2" t="s">
        <v>299</v>
      </c>
      <c r="B19" s="2" t="s">
        <v>300</v>
      </c>
    </row>
    <row r="20" spans="1:2" ht="12.75">
      <c r="A20" s="2" t="s">
        <v>301</v>
      </c>
      <c r="B20" s="2" t="s">
        <v>302</v>
      </c>
    </row>
    <row r="21" spans="1:2" ht="12.75">
      <c r="A21" s="2" t="s">
        <v>303</v>
      </c>
      <c r="B21" s="2" t="s">
        <v>304</v>
      </c>
    </row>
    <row r="22" spans="1:2" ht="12.75">
      <c r="A22" s="2" t="s">
        <v>305</v>
      </c>
      <c r="B22" s="2">
        <v>10</v>
      </c>
    </row>
    <row r="23" spans="1:2" ht="12.75">
      <c r="A23" s="2" t="s">
        <v>306</v>
      </c>
      <c r="B23" s="2">
        <v>18</v>
      </c>
    </row>
    <row r="24" spans="1:2" ht="12.75">
      <c r="A24" s="2" t="s">
        <v>307</v>
      </c>
      <c r="B24" s="2">
        <v>9</v>
      </c>
    </row>
    <row r="25" spans="1:2" ht="12.75">
      <c r="A25" s="2" t="s">
        <v>308</v>
      </c>
      <c r="B25" s="2">
        <v>17</v>
      </c>
    </row>
    <row r="26" spans="1:2" ht="12.75">
      <c r="A26" s="2" t="s">
        <v>309</v>
      </c>
      <c r="B26" s="2">
        <v>2</v>
      </c>
    </row>
    <row r="27" spans="1:2" ht="12.75">
      <c r="A27" s="2" t="s">
        <v>310</v>
      </c>
      <c r="B27" s="2">
        <v>19</v>
      </c>
    </row>
    <row r="28" spans="1:2" ht="12.75">
      <c r="A28" s="2" t="s">
        <v>311</v>
      </c>
      <c r="B28" s="2">
        <v>8</v>
      </c>
    </row>
    <row r="29" spans="1:2" ht="12.75">
      <c r="A29" s="2" t="s">
        <v>312</v>
      </c>
      <c r="B29" s="2">
        <v>9</v>
      </c>
    </row>
    <row r="30" spans="1:2" ht="12.75">
      <c r="A30" s="2" t="s">
        <v>313</v>
      </c>
      <c r="B30" s="2">
        <v>3</v>
      </c>
    </row>
    <row r="31" spans="1:2" ht="12.75">
      <c r="A31" s="2" t="s">
        <v>314</v>
      </c>
      <c r="B31" s="2">
        <v>1</v>
      </c>
    </row>
    <row r="32" spans="1:2" ht="12.75">
      <c r="A32" s="2" t="s">
        <v>315</v>
      </c>
      <c r="B32" s="2">
        <v>1</v>
      </c>
    </row>
    <row r="33" spans="1:2" ht="12.75">
      <c r="A33" s="2" t="s">
        <v>316</v>
      </c>
      <c r="B33" s="2" t="s">
        <v>317</v>
      </c>
    </row>
    <row r="34" spans="1:2" ht="12.75">
      <c r="A34" s="2" t="s">
        <v>318</v>
      </c>
      <c r="B34" s="2" t="s">
        <v>319</v>
      </c>
    </row>
    <row r="35" spans="1:2" ht="12.75">
      <c r="A35" s="2" t="s">
        <v>320</v>
      </c>
      <c r="B35" s="2" t="s">
        <v>319</v>
      </c>
    </row>
    <row r="36" spans="1:2" ht="12.75">
      <c r="A36" s="2" t="s">
        <v>321</v>
      </c>
      <c r="B36" s="2" t="s">
        <v>319</v>
      </c>
    </row>
    <row r="37" spans="1:2" ht="12.75">
      <c r="A37" s="2" t="s">
        <v>322</v>
      </c>
      <c r="B37" s="2" t="s">
        <v>323</v>
      </c>
    </row>
    <row r="38" spans="1:2" ht="12.75">
      <c r="A38" s="2" t="s">
        <v>324</v>
      </c>
      <c r="B38" s="2">
        <v>1086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K164"/>
  <sheetViews>
    <sheetView zoomScalePageLayoutView="0" workbookViewId="0" topLeftCell="A1">
      <selection activeCell="G3" sqref="G3:G5"/>
    </sheetView>
  </sheetViews>
  <sheetFormatPr defaultColWidth="9.140625" defaultRowHeight="12.75"/>
  <cols>
    <col min="1" max="1" width="4.28125" style="125" customWidth="1"/>
    <col min="2" max="2" width="7.00390625" style="119" customWidth="1"/>
    <col min="3" max="3" width="40.7109375" style="2" customWidth="1"/>
    <col min="4" max="4" width="10.00390625" style="226" customWidth="1"/>
    <col min="5" max="5" width="10.00390625" style="253" customWidth="1"/>
    <col min="6" max="7" width="10.00390625" style="226" customWidth="1"/>
    <col min="8" max="9" width="6.421875" style="126" customWidth="1"/>
  </cols>
  <sheetData>
    <row r="1" spans="1:9" s="5" customFormat="1" ht="18" customHeight="1">
      <c r="A1" s="343" t="s">
        <v>529</v>
      </c>
      <c r="B1" s="343"/>
      <c r="C1" s="343"/>
      <c r="D1" s="343"/>
      <c r="E1" s="343"/>
      <c r="F1" s="343"/>
      <c r="G1" s="343"/>
      <c r="H1" s="343"/>
      <c r="I1" s="343"/>
    </row>
    <row r="2" spans="1:9" s="5" customFormat="1" ht="18" customHeight="1">
      <c r="A2" s="343" t="s">
        <v>530</v>
      </c>
      <c r="B2" s="343"/>
      <c r="C2" s="343"/>
      <c r="D2" s="206"/>
      <c r="E2" s="250"/>
      <c r="F2" s="207"/>
      <c r="G2" s="207"/>
      <c r="H2" s="127"/>
      <c r="I2" s="127"/>
    </row>
    <row r="3" spans="1:9" s="5" customFormat="1" ht="13.5" customHeight="1">
      <c r="A3" s="336" t="s">
        <v>225</v>
      </c>
      <c r="B3" s="344" t="s">
        <v>226</v>
      </c>
      <c r="C3" s="337" t="s">
        <v>3</v>
      </c>
      <c r="D3" s="345" t="s">
        <v>617</v>
      </c>
      <c r="E3" s="345" t="s">
        <v>618</v>
      </c>
      <c r="F3" s="338" t="s">
        <v>619</v>
      </c>
      <c r="G3" s="338" t="s">
        <v>803</v>
      </c>
      <c r="H3" s="10" t="s">
        <v>4</v>
      </c>
      <c r="I3" s="10" t="s">
        <v>4</v>
      </c>
    </row>
    <row r="4" spans="1:9" s="5" customFormat="1" ht="13.5" customHeight="1">
      <c r="A4" s="336"/>
      <c r="B4" s="344"/>
      <c r="C4" s="337"/>
      <c r="D4" s="345"/>
      <c r="E4" s="345"/>
      <c r="F4" s="338"/>
      <c r="G4" s="338"/>
      <c r="H4" s="332" t="s">
        <v>489</v>
      </c>
      <c r="I4" s="332" t="s">
        <v>485</v>
      </c>
    </row>
    <row r="5" spans="1:9" s="5" customFormat="1" ht="13.5" customHeight="1">
      <c r="A5" s="336"/>
      <c r="B5" s="344"/>
      <c r="C5" s="337"/>
      <c r="D5" s="345"/>
      <c r="E5" s="345"/>
      <c r="F5" s="338"/>
      <c r="G5" s="338"/>
      <c r="H5" s="332"/>
      <c r="I5" s="332"/>
    </row>
    <row r="6" spans="1:9" s="5" customFormat="1" ht="22.5" customHeight="1">
      <c r="A6" s="18"/>
      <c r="B6" s="128">
        <v>1</v>
      </c>
      <c r="C6" s="9">
        <v>2</v>
      </c>
      <c r="D6" s="209">
        <v>4</v>
      </c>
      <c r="E6" s="251">
        <v>5</v>
      </c>
      <c r="F6" s="209">
        <v>6</v>
      </c>
      <c r="G6" s="209">
        <v>7</v>
      </c>
      <c r="H6" s="10">
        <v>8</v>
      </c>
      <c r="I6" s="10">
        <v>9</v>
      </c>
    </row>
    <row r="7" spans="1:9" s="5" customFormat="1" ht="25.5" customHeight="1">
      <c r="A7" s="130">
        <v>1</v>
      </c>
      <c r="B7" s="131" t="s">
        <v>227</v>
      </c>
      <c r="C7" s="35" t="s">
        <v>694</v>
      </c>
      <c r="D7" s="210">
        <f>D9+D12+D31</f>
        <v>142378</v>
      </c>
      <c r="E7" s="210">
        <f>E9+E12+E31</f>
        <v>103639</v>
      </c>
      <c r="F7" s="210">
        <f>F9+F12+F31</f>
        <v>134755</v>
      </c>
      <c r="G7" s="210">
        <f>G9+G12+G31</f>
        <v>164925</v>
      </c>
      <c r="H7" s="66">
        <f>G7/D7*100</f>
        <v>115.83601399092555</v>
      </c>
      <c r="I7" s="66">
        <f>G7/F7*100</f>
        <v>122.38877963711923</v>
      </c>
    </row>
    <row r="8" spans="1:9" s="5" customFormat="1" ht="25.5" customHeight="1">
      <c r="A8" s="130"/>
      <c r="B8" s="131"/>
      <c r="C8" s="35"/>
      <c r="D8" s="210"/>
      <c r="E8" s="210"/>
      <c r="F8" s="210"/>
      <c r="G8" s="210"/>
      <c r="H8" s="66"/>
      <c r="I8" s="66"/>
    </row>
    <row r="9" spans="1:11" s="5" customFormat="1" ht="25.5" customHeight="1">
      <c r="A9" s="9">
        <v>2</v>
      </c>
      <c r="B9" s="132" t="s">
        <v>331</v>
      </c>
      <c r="C9" s="35" t="s">
        <v>513</v>
      </c>
      <c r="D9" s="211">
        <f>D10</f>
        <v>500</v>
      </c>
      <c r="E9" s="211">
        <f>E10</f>
        <v>431</v>
      </c>
      <c r="F9" s="211">
        <f>F10</f>
        <v>600</v>
      </c>
      <c r="G9" s="211">
        <f>G10</f>
        <v>700</v>
      </c>
      <c r="H9" s="66">
        <f>G9/D9*100</f>
        <v>140</v>
      </c>
      <c r="I9" s="66">
        <f>G9/F9*100</f>
        <v>116.66666666666667</v>
      </c>
      <c r="K9" s="207"/>
    </row>
    <row r="10" spans="1:9" s="5" customFormat="1" ht="25.5" customHeight="1">
      <c r="A10" s="9">
        <v>3</v>
      </c>
      <c r="B10" s="53" t="s">
        <v>514</v>
      </c>
      <c r="C10" s="19" t="s">
        <v>236</v>
      </c>
      <c r="D10" s="213">
        <v>500</v>
      </c>
      <c r="E10" s="213">
        <v>431</v>
      </c>
      <c r="F10" s="213">
        <v>600</v>
      </c>
      <c r="G10" s="213">
        <v>700</v>
      </c>
      <c r="H10" s="54">
        <f>G10/D10*100</f>
        <v>140</v>
      </c>
      <c r="I10" s="54">
        <f>G10/F10*100</f>
        <v>116.66666666666667</v>
      </c>
    </row>
    <row r="11" spans="1:9" s="5" customFormat="1" ht="25.5" customHeight="1">
      <c r="A11" s="9"/>
      <c r="B11" s="53"/>
      <c r="C11" s="23"/>
      <c r="D11" s="213"/>
      <c r="E11" s="213"/>
      <c r="F11" s="213"/>
      <c r="G11" s="212"/>
      <c r="H11" s="54"/>
      <c r="I11" s="66"/>
    </row>
    <row r="12" spans="1:9" s="5" customFormat="1" ht="33" customHeight="1">
      <c r="A12" s="9">
        <v>4</v>
      </c>
      <c r="B12" s="132" t="s">
        <v>228</v>
      </c>
      <c r="C12" s="35" t="s">
        <v>693</v>
      </c>
      <c r="D12" s="211">
        <f>D14+D18+D21</f>
        <v>133878</v>
      </c>
      <c r="E12" s="211">
        <f>E14+E18+E21</f>
        <v>96208</v>
      </c>
      <c r="F12" s="211">
        <f>F14+F18+F21</f>
        <v>126155</v>
      </c>
      <c r="G12" s="211">
        <f>G14+G18+G21</f>
        <v>156225</v>
      </c>
      <c r="H12" s="66">
        <f>G12/D12*100</f>
        <v>116.6920629229597</v>
      </c>
      <c r="I12" s="66">
        <f>G12/F12*100</f>
        <v>123.83575759977805</v>
      </c>
    </row>
    <row r="13" spans="1:9" s="5" customFormat="1" ht="25.5" customHeight="1">
      <c r="A13" s="9"/>
      <c r="B13" s="133"/>
      <c r="C13" s="34"/>
      <c r="D13" s="221"/>
      <c r="E13" s="221"/>
      <c r="F13" s="221"/>
      <c r="G13" s="221"/>
      <c r="H13" s="54"/>
      <c r="I13" s="54"/>
    </row>
    <row r="14" spans="1:9" s="5" customFormat="1" ht="25.5" customHeight="1">
      <c r="A14" s="9">
        <v>5</v>
      </c>
      <c r="B14" s="132" t="s">
        <v>232</v>
      </c>
      <c r="C14" s="13" t="s">
        <v>532</v>
      </c>
      <c r="D14" s="211">
        <f>D15+D16</f>
        <v>1400</v>
      </c>
      <c r="E14" s="211">
        <f>E15+E16</f>
        <v>846</v>
      </c>
      <c r="F14" s="211">
        <f>F15+F16</f>
        <v>1200</v>
      </c>
      <c r="G14" s="211">
        <f>G15+G16</f>
        <v>1300</v>
      </c>
      <c r="H14" s="66">
        <f>G14/D14*100</f>
        <v>92.85714285714286</v>
      </c>
      <c r="I14" s="66">
        <f>G14/F14*100</f>
        <v>108.33333333333333</v>
      </c>
    </row>
    <row r="15" spans="1:9" s="5" customFormat="1" ht="25.5" customHeight="1">
      <c r="A15" s="9">
        <v>6</v>
      </c>
      <c r="B15" s="53">
        <v>412311</v>
      </c>
      <c r="C15" s="19" t="s">
        <v>517</v>
      </c>
      <c r="D15" s="213">
        <v>400</v>
      </c>
      <c r="E15" s="213">
        <v>99</v>
      </c>
      <c r="F15" s="213">
        <v>200</v>
      </c>
      <c r="G15" s="213">
        <v>300</v>
      </c>
      <c r="H15" s="54">
        <f>G15/D15*100</f>
        <v>75</v>
      </c>
      <c r="I15" s="54">
        <f>G15/F15*100</f>
        <v>150</v>
      </c>
    </row>
    <row r="16" spans="1:9" s="5" customFormat="1" ht="25.5" customHeight="1">
      <c r="A16" s="9">
        <v>7</v>
      </c>
      <c r="B16" s="53" t="s">
        <v>518</v>
      </c>
      <c r="C16" s="19" t="s">
        <v>65</v>
      </c>
      <c r="D16" s="213">
        <v>1000</v>
      </c>
      <c r="E16" s="213">
        <v>747</v>
      </c>
      <c r="F16" s="213">
        <v>1000</v>
      </c>
      <c r="G16" s="213">
        <v>1000</v>
      </c>
      <c r="H16" s="54">
        <f>G16/D16*100</f>
        <v>100</v>
      </c>
      <c r="I16" s="54">
        <f>G16/F16*100</f>
        <v>100</v>
      </c>
    </row>
    <row r="17" spans="1:9" s="5" customFormat="1" ht="25.5" customHeight="1">
      <c r="A17" s="9"/>
      <c r="B17" s="53"/>
      <c r="C17" s="19"/>
      <c r="D17" s="213"/>
      <c r="E17" s="213"/>
      <c r="F17" s="213"/>
      <c r="G17" s="213"/>
      <c r="H17" s="63"/>
      <c r="I17" s="54"/>
    </row>
    <row r="18" spans="1:9" s="5" customFormat="1" ht="25.5" customHeight="1">
      <c r="A18" s="9">
        <v>8</v>
      </c>
      <c r="B18" s="132" t="s">
        <v>237</v>
      </c>
      <c r="C18" s="35" t="s">
        <v>402</v>
      </c>
      <c r="D18" s="210">
        <f>SUM(D19:D19)</f>
        <v>3000</v>
      </c>
      <c r="E18" s="210">
        <f>SUM(E19:E19)</f>
        <v>1807</v>
      </c>
      <c r="F18" s="210">
        <f>SUM(F19:F19)</f>
        <v>3000</v>
      </c>
      <c r="G18" s="210">
        <f>SUM(G19:G19)</f>
        <v>3000</v>
      </c>
      <c r="H18" s="67">
        <f aca="true" t="shared" si="0" ref="H18:H29">G18/D18*100</f>
        <v>100</v>
      </c>
      <c r="I18" s="66">
        <f aca="true" t="shared" si="1" ref="I18:I29">G18/F18*100</f>
        <v>100</v>
      </c>
    </row>
    <row r="19" spans="1:9" s="5" customFormat="1" ht="25.5" customHeight="1">
      <c r="A19" s="9">
        <v>9</v>
      </c>
      <c r="B19" s="53" t="s">
        <v>524</v>
      </c>
      <c r="C19" s="51" t="s">
        <v>362</v>
      </c>
      <c r="D19" s="213">
        <v>3000</v>
      </c>
      <c r="E19" s="213">
        <v>1807</v>
      </c>
      <c r="F19" s="213">
        <v>3000</v>
      </c>
      <c r="G19" s="213">
        <v>3000</v>
      </c>
      <c r="H19" s="54">
        <f t="shared" si="0"/>
        <v>100</v>
      </c>
      <c r="I19" s="54">
        <f t="shared" si="1"/>
        <v>100</v>
      </c>
    </row>
    <row r="20" spans="1:9" s="5" customFormat="1" ht="25.5" customHeight="1">
      <c r="A20" s="9"/>
      <c r="B20" s="53"/>
      <c r="C20" s="51"/>
      <c r="D20" s="213"/>
      <c r="E20" s="213"/>
      <c r="F20" s="213"/>
      <c r="G20" s="213"/>
      <c r="H20" s="63"/>
      <c r="I20" s="54"/>
    </row>
    <row r="21" spans="1:9" s="5" customFormat="1" ht="25.5" customHeight="1">
      <c r="A21" s="9">
        <v>10</v>
      </c>
      <c r="B21" s="132" t="s">
        <v>241</v>
      </c>
      <c r="C21" s="13" t="s">
        <v>692</v>
      </c>
      <c r="D21" s="211">
        <f>SUM(D22:D29)</f>
        <v>129478</v>
      </c>
      <c r="E21" s="211">
        <f>SUM(E22:E29)</f>
        <v>93555</v>
      </c>
      <c r="F21" s="211">
        <f>SUM(F22:F29)</f>
        <v>121955</v>
      </c>
      <c r="G21" s="211">
        <f>SUM(G22:G29)</f>
        <v>151925</v>
      </c>
      <c r="H21" s="66">
        <f t="shared" si="0"/>
        <v>117.336535936607</v>
      </c>
      <c r="I21" s="66">
        <f t="shared" si="1"/>
        <v>124.57463818621623</v>
      </c>
    </row>
    <row r="22" spans="1:9" s="5" customFormat="1" ht="25.5" customHeight="1">
      <c r="A22" s="9">
        <v>11</v>
      </c>
      <c r="B22" s="53">
        <v>412922</v>
      </c>
      <c r="C22" s="19" t="s">
        <v>242</v>
      </c>
      <c r="D22" s="213">
        <v>1000</v>
      </c>
      <c r="E22" s="213">
        <v>0</v>
      </c>
      <c r="F22" s="213">
        <v>250</v>
      </c>
      <c r="G22" s="213">
        <v>1000</v>
      </c>
      <c r="H22" s="63">
        <f t="shared" si="0"/>
        <v>100</v>
      </c>
      <c r="I22" s="54">
        <f t="shared" si="1"/>
        <v>400</v>
      </c>
    </row>
    <row r="23" spans="1:9" s="5" customFormat="1" ht="25.5" customHeight="1">
      <c r="A23" s="9">
        <v>12</v>
      </c>
      <c r="B23" s="53">
        <v>412929</v>
      </c>
      <c r="C23" s="19" t="s">
        <v>89</v>
      </c>
      <c r="D23" s="213">
        <v>0</v>
      </c>
      <c r="E23" s="213">
        <v>0</v>
      </c>
      <c r="F23" s="213">
        <v>0</v>
      </c>
      <c r="G23" s="213">
        <v>0</v>
      </c>
      <c r="H23" s="63" t="e">
        <f t="shared" si="0"/>
        <v>#DIV/0!</v>
      </c>
      <c r="I23" s="54" t="e">
        <f t="shared" si="1"/>
        <v>#DIV/0!</v>
      </c>
    </row>
    <row r="24" spans="1:9" s="5" customFormat="1" ht="25.5" customHeight="1">
      <c r="A24" s="9">
        <v>13</v>
      </c>
      <c r="B24" s="53">
        <v>412934</v>
      </c>
      <c r="C24" s="51" t="s">
        <v>334</v>
      </c>
      <c r="D24" s="213">
        <v>6000</v>
      </c>
      <c r="E24" s="213">
        <v>7048</v>
      </c>
      <c r="F24" s="213">
        <v>8000</v>
      </c>
      <c r="G24" s="213">
        <v>6500</v>
      </c>
      <c r="H24" s="54">
        <f t="shared" si="0"/>
        <v>108.33333333333333</v>
      </c>
      <c r="I24" s="54">
        <f t="shared" si="1"/>
        <v>81.25</v>
      </c>
    </row>
    <row r="25" spans="1:9" s="5" customFormat="1" ht="25.5" customHeight="1">
      <c r="A25" s="9">
        <v>14</v>
      </c>
      <c r="B25" s="53">
        <v>412934</v>
      </c>
      <c r="C25" s="51" t="s">
        <v>335</v>
      </c>
      <c r="D25" s="213">
        <v>8956</v>
      </c>
      <c r="E25" s="213">
        <v>10199</v>
      </c>
      <c r="F25" s="212">
        <v>12438</v>
      </c>
      <c r="G25" s="213">
        <v>19403</v>
      </c>
      <c r="H25" s="54">
        <f t="shared" si="0"/>
        <v>216.64805716837873</v>
      </c>
      <c r="I25" s="54">
        <f t="shared" si="1"/>
        <v>155.99774883421773</v>
      </c>
    </row>
    <row r="26" spans="1:9" s="5" customFormat="1" ht="25.5" customHeight="1">
      <c r="A26" s="9">
        <v>15</v>
      </c>
      <c r="B26" s="53">
        <v>412935</v>
      </c>
      <c r="C26" s="51" t="s">
        <v>336</v>
      </c>
      <c r="D26" s="213">
        <v>95522</v>
      </c>
      <c r="E26" s="213">
        <v>71146</v>
      </c>
      <c r="F26" s="213">
        <v>95025</v>
      </c>
      <c r="G26" s="213">
        <v>95522</v>
      </c>
      <c r="H26" s="54">
        <f t="shared" si="0"/>
        <v>100</v>
      </c>
      <c r="I26" s="54">
        <f t="shared" si="1"/>
        <v>100.52302025782689</v>
      </c>
    </row>
    <row r="27" spans="1:9" s="5" customFormat="1" ht="25.5" customHeight="1">
      <c r="A27" s="9">
        <v>16</v>
      </c>
      <c r="B27" s="9">
        <v>412939</v>
      </c>
      <c r="C27" s="51" t="s">
        <v>526</v>
      </c>
      <c r="D27" s="213">
        <v>0</v>
      </c>
      <c r="E27" s="213">
        <v>0</v>
      </c>
      <c r="F27" s="213">
        <v>0</v>
      </c>
      <c r="G27" s="213">
        <v>10000</v>
      </c>
      <c r="H27" s="54" t="e">
        <f>G27/D27*100</f>
        <v>#DIV/0!</v>
      </c>
      <c r="I27" s="54" t="e">
        <f>G27/F27*100</f>
        <v>#DIV/0!</v>
      </c>
    </row>
    <row r="28" spans="1:9" s="5" customFormat="1" ht="25.5" customHeight="1">
      <c r="A28" s="9">
        <v>17</v>
      </c>
      <c r="B28" s="53">
        <v>412941</v>
      </c>
      <c r="C28" s="51" t="s">
        <v>337</v>
      </c>
      <c r="D28" s="213">
        <v>3000</v>
      </c>
      <c r="E28" s="213">
        <v>1920</v>
      </c>
      <c r="F28" s="213">
        <v>3000</v>
      </c>
      <c r="G28" s="213">
        <v>3000</v>
      </c>
      <c r="H28" s="54">
        <f t="shared" si="0"/>
        <v>100</v>
      </c>
      <c r="I28" s="54">
        <f t="shared" si="1"/>
        <v>100</v>
      </c>
    </row>
    <row r="29" spans="1:9" s="5" customFormat="1" ht="25.5" customHeight="1">
      <c r="A29" s="9">
        <v>18</v>
      </c>
      <c r="B29" s="53">
        <v>412999</v>
      </c>
      <c r="C29" s="51" t="s">
        <v>628</v>
      </c>
      <c r="D29" s="213">
        <v>15000</v>
      </c>
      <c r="E29" s="213">
        <v>3242</v>
      </c>
      <c r="F29" s="213">
        <v>3242</v>
      </c>
      <c r="G29" s="213">
        <v>16500</v>
      </c>
      <c r="H29" s="54">
        <f t="shared" si="0"/>
        <v>110.00000000000001</v>
      </c>
      <c r="I29" s="54">
        <f t="shared" si="1"/>
        <v>508.9450956199877</v>
      </c>
    </row>
    <row r="30" spans="1:9" s="5" customFormat="1" ht="25.5" customHeight="1">
      <c r="A30" s="9"/>
      <c r="B30" s="53"/>
      <c r="C30" s="19"/>
      <c r="D30" s="213"/>
      <c r="E30" s="213"/>
      <c r="F30" s="212"/>
      <c r="G30" s="212"/>
      <c r="H30" s="63"/>
      <c r="I30" s="54"/>
    </row>
    <row r="31" spans="1:9" ht="25.5" customHeight="1">
      <c r="A31" s="9">
        <v>19</v>
      </c>
      <c r="B31" s="6">
        <v>415200</v>
      </c>
      <c r="C31" s="39" t="s">
        <v>691</v>
      </c>
      <c r="D31" s="211">
        <f>D33+D59</f>
        <v>8000</v>
      </c>
      <c r="E31" s="211">
        <f>E33+E59</f>
        <v>7000</v>
      </c>
      <c r="F31" s="211">
        <f>F33+F59</f>
        <v>8000</v>
      </c>
      <c r="G31" s="211">
        <f>G33+G59</f>
        <v>8000</v>
      </c>
      <c r="H31" s="66">
        <f>G31/D31*100</f>
        <v>100</v>
      </c>
      <c r="I31" s="66">
        <f>G31/F31*100</f>
        <v>100</v>
      </c>
    </row>
    <row r="32" spans="1:9" ht="25.5" customHeight="1">
      <c r="A32" s="9"/>
      <c r="B32" s="6"/>
      <c r="C32" s="39"/>
      <c r="D32" s="211"/>
      <c r="E32" s="211"/>
      <c r="F32" s="211"/>
      <c r="G32" s="211"/>
      <c r="H32" s="67"/>
      <c r="I32" s="66"/>
    </row>
    <row r="33" spans="1:9" ht="24" customHeight="1">
      <c r="A33" s="37">
        <v>20</v>
      </c>
      <c r="B33" s="38">
        <v>415210</v>
      </c>
      <c r="C33" s="39" t="s">
        <v>528</v>
      </c>
      <c r="D33" s="211">
        <f>D34</f>
        <v>8000</v>
      </c>
      <c r="E33" s="211">
        <f>E34</f>
        <v>7000</v>
      </c>
      <c r="F33" s="211">
        <f>F34</f>
        <v>8000</v>
      </c>
      <c r="G33" s="211">
        <f>G34</f>
        <v>8000</v>
      </c>
      <c r="H33" s="50">
        <f>G33/D33*100</f>
        <v>100</v>
      </c>
      <c r="I33" s="43">
        <f>G33/F33*100</f>
        <v>100</v>
      </c>
    </row>
    <row r="34" spans="1:9" s="5" customFormat="1" ht="25.5" customHeight="1">
      <c r="A34" s="9">
        <v>21</v>
      </c>
      <c r="B34" s="147">
        <v>415211</v>
      </c>
      <c r="C34" s="51" t="s">
        <v>117</v>
      </c>
      <c r="D34" s="213">
        <v>8000</v>
      </c>
      <c r="E34" s="213">
        <v>7000</v>
      </c>
      <c r="F34" s="212">
        <v>8000</v>
      </c>
      <c r="G34" s="212">
        <v>8000</v>
      </c>
      <c r="H34" s="54">
        <f>G34/D34*100</f>
        <v>100</v>
      </c>
      <c r="I34" s="54">
        <f>G34/F34*100</f>
        <v>100</v>
      </c>
    </row>
    <row r="35" spans="1:9" s="5" customFormat="1" ht="25.5" customHeight="1">
      <c r="A35" s="9"/>
      <c r="B35" s="147"/>
      <c r="C35" s="51"/>
      <c r="D35" s="213"/>
      <c r="E35" s="213"/>
      <c r="F35" s="212"/>
      <c r="G35" s="212"/>
      <c r="H35" s="54"/>
      <c r="I35" s="54"/>
    </row>
    <row r="36" spans="1:11" s="5" customFormat="1" ht="25.5" customHeight="1">
      <c r="A36" s="9">
        <v>22</v>
      </c>
      <c r="B36" s="132"/>
      <c r="C36" s="35" t="s">
        <v>531</v>
      </c>
      <c r="D36" s="238">
        <f>D7</f>
        <v>142378</v>
      </c>
      <c r="E36" s="238">
        <f>E7</f>
        <v>103639</v>
      </c>
      <c r="F36" s="238">
        <f>F7</f>
        <v>134755</v>
      </c>
      <c r="G36" s="238">
        <f>G7</f>
        <v>164925</v>
      </c>
      <c r="H36" s="66">
        <f>G36/D36*100</f>
        <v>115.83601399092555</v>
      </c>
      <c r="I36" s="66">
        <f>G36/F36*100</f>
        <v>122.38877963711923</v>
      </c>
      <c r="K36" s="207"/>
    </row>
    <row r="37" spans="1:9" s="5" customFormat="1" ht="12.75">
      <c r="A37" s="136"/>
      <c r="B37" s="137"/>
      <c r="D37" s="207"/>
      <c r="E37" s="252"/>
      <c r="F37" s="207"/>
      <c r="G37" s="207"/>
      <c r="H37" s="127"/>
      <c r="I37" s="127"/>
    </row>
    <row r="38" spans="1:9" s="5" customFormat="1" ht="12.75">
      <c r="A38" s="136"/>
      <c r="B38" s="137"/>
      <c r="D38" s="207"/>
      <c r="E38" s="252"/>
      <c r="F38" s="207"/>
      <c r="G38" s="207"/>
      <c r="H38" s="127"/>
      <c r="I38" s="127"/>
    </row>
    <row r="39" spans="1:9" s="5" customFormat="1" ht="12.75">
      <c r="A39" s="136"/>
      <c r="B39" s="137"/>
      <c r="D39" s="207"/>
      <c r="E39" s="252"/>
      <c r="F39" s="207"/>
      <c r="G39" s="207"/>
      <c r="H39" s="127"/>
      <c r="I39" s="127"/>
    </row>
    <row r="40" spans="1:9" s="5" customFormat="1" ht="12.75">
      <c r="A40" s="136"/>
      <c r="B40" s="137"/>
      <c r="D40" s="207"/>
      <c r="E40" s="252"/>
      <c r="F40" s="207"/>
      <c r="G40" s="207"/>
      <c r="H40" s="127"/>
      <c r="I40" s="127"/>
    </row>
    <row r="41" spans="1:9" s="5" customFormat="1" ht="12.75">
      <c r="A41" s="136"/>
      <c r="B41" s="137"/>
      <c r="D41" s="207"/>
      <c r="E41" s="252"/>
      <c r="F41" s="207"/>
      <c r="G41" s="207"/>
      <c r="H41" s="127"/>
      <c r="I41" s="127"/>
    </row>
    <row r="42" spans="1:9" s="5" customFormat="1" ht="12.75">
      <c r="A42" s="136"/>
      <c r="B42" s="137"/>
      <c r="D42" s="207"/>
      <c r="E42" s="252"/>
      <c r="F42" s="207"/>
      <c r="G42" s="207"/>
      <c r="H42" s="127"/>
      <c r="I42" s="127"/>
    </row>
    <row r="43" spans="1:9" s="5" customFormat="1" ht="12.75">
      <c r="A43" s="136"/>
      <c r="B43" s="137"/>
      <c r="D43" s="207"/>
      <c r="E43" s="252"/>
      <c r="F43" s="207"/>
      <c r="G43" s="207"/>
      <c r="H43" s="127"/>
      <c r="I43" s="127"/>
    </row>
    <row r="44" spans="1:9" s="5" customFormat="1" ht="12.75">
      <c r="A44" s="136"/>
      <c r="B44" s="137"/>
      <c r="D44" s="207"/>
      <c r="E44" s="252"/>
      <c r="F44" s="207"/>
      <c r="G44" s="207"/>
      <c r="H44" s="127"/>
      <c r="I44" s="127"/>
    </row>
    <row r="45" spans="1:9" s="5" customFormat="1" ht="12.75">
      <c r="A45" s="136"/>
      <c r="B45" s="137"/>
      <c r="D45" s="207"/>
      <c r="E45" s="252"/>
      <c r="F45" s="207"/>
      <c r="G45" s="207"/>
      <c r="H45" s="127"/>
      <c r="I45" s="127"/>
    </row>
    <row r="46" spans="1:9" s="5" customFormat="1" ht="12.75">
      <c r="A46" s="136"/>
      <c r="B46" s="137"/>
      <c r="D46" s="207"/>
      <c r="E46" s="252"/>
      <c r="F46" s="207"/>
      <c r="G46" s="207"/>
      <c r="H46" s="127"/>
      <c r="I46" s="127"/>
    </row>
    <row r="47" spans="1:9" s="5" customFormat="1" ht="12.75">
      <c r="A47" s="136"/>
      <c r="B47" s="137"/>
      <c r="D47" s="207"/>
      <c r="E47" s="252"/>
      <c r="F47" s="207"/>
      <c r="G47" s="207"/>
      <c r="H47" s="127"/>
      <c r="I47" s="127"/>
    </row>
    <row r="48" spans="1:9" s="5" customFormat="1" ht="12.75">
      <c r="A48" s="136"/>
      <c r="B48" s="137"/>
      <c r="D48" s="207"/>
      <c r="E48" s="252"/>
      <c r="F48" s="207"/>
      <c r="G48" s="207"/>
      <c r="H48" s="127"/>
      <c r="I48" s="127"/>
    </row>
    <row r="49" spans="1:9" s="5" customFormat="1" ht="12.75">
      <c r="A49" s="136"/>
      <c r="B49" s="137"/>
      <c r="D49" s="207"/>
      <c r="E49" s="252"/>
      <c r="F49" s="207"/>
      <c r="G49" s="207"/>
      <c r="H49" s="127"/>
      <c r="I49" s="127"/>
    </row>
    <row r="50" spans="1:9" s="5" customFormat="1" ht="12.75">
      <c r="A50" s="136"/>
      <c r="B50" s="137"/>
      <c r="D50" s="207"/>
      <c r="E50" s="252"/>
      <c r="F50" s="207"/>
      <c r="G50" s="207"/>
      <c r="H50" s="127"/>
      <c r="I50" s="127"/>
    </row>
    <row r="51" spans="1:9" s="5" customFormat="1" ht="12.75">
      <c r="A51" s="136"/>
      <c r="B51" s="137"/>
      <c r="D51" s="207"/>
      <c r="E51" s="252"/>
      <c r="F51" s="207"/>
      <c r="G51" s="207"/>
      <c r="H51" s="127"/>
      <c r="I51" s="127"/>
    </row>
    <row r="52" spans="1:9" s="5" customFormat="1" ht="12.75">
      <c r="A52" s="136"/>
      <c r="B52" s="137"/>
      <c r="D52" s="207"/>
      <c r="E52" s="252"/>
      <c r="F52" s="207"/>
      <c r="G52" s="207"/>
      <c r="H52" s="127"/>
      <c r="I52" s="127"/>
    </row>
    <row r="53" spans="1:9" s="5" customFormat="1" ht="12.75">
      <c r="A53" s="136"/>
      <c r="B53" s="137"/>
      <c r="D53" s="207"/>
      <c r="E53" s="252"/>
      <c r="F53" s="207"/>
      <c r="G53" s="207"/>
      <c r="H53" s="127"/>
      <c r="I53" s="127"/>
    </row>
    <row r="54" spans="1:9" s="5" customFormat="1" ht="12.75">
      <c r="A54" s="136"/>
      <c r="B54" s="137"/>
      <c r="D54" s="207"/>
      <c r="E54" s="252"/>
      <c r="F54" s="207"/>
      <c r="G54" s="207"/>
      <c r="H54" s="127"/>
      <c r="I54" s="127"/>
    </row>
    <row r="55" spans="1:9" s="5" customFormat="1" ht="12.75">
      <c r="A55" s="136"/>
      <c r="B55" s="137"/>
      <c r="D55" s="207"/>
      <c r="E55" s="252"/>
      <c r="F55" s="207"/>
      <c r="G55" s="207"/>
      <c r="H55" s="127"/>
      <c r="I55" s="127"/>
    </row>
    <row r="56" spans="1:9" s="5" customFormat="1" ht="12.75">
      <c r="A56" s="136"/>
      <c r="B56" s="137"/>
      <c r="D56" s="207"/>
      <c r="E56" s="252"/>
      <c r="F56" s="207"/>
      <c r="G56" s="207"/>
      <c r="H56" s="127"/>
      <c r="I56" s="127"/>
    </row>
    <row r="57" spans="1:9" s="5" customFormat="1" ht="12.75">
      <c r="A57" s="136"/>
      <c r="B57" s="137"/>
      <c r="D57" s="207"/>
      <c r="E57" s="252"/>
      <c r="F57" s="207"/>
      <c r="G57" s="207"/>
      <c r="H57" s="127"/>
      <c r="I57" s="127"/>
    </row>
    <row r="58" spans="1:9" s="5" customFormat="1" ht="12.75">
      <c r="A58" s="136"/>
      <c r="B58" s="137"/>
      <c r="D58" s="207"/>
      <c r="E58" s="252"/>
      <c r="F58" s="207"/>
      <c r="G58" s="207"/>
      <c r="H58" s="127"/>
      <c r="I58" s="127"/>
    </row>
    <row r="59" spans="1:9" s="5" customFormat="1" ht="12.75">
      <c r="A59" s="136"/>
      <c r="B59" s="137"/>
      <c r="D59" s="207"/>
      <c r="E59" s="252"/>
      <c r="F59" s="207"/>
      <c r="G59" s="207"/>
      <c r="H59" s="127"/>
      <c r="I59" s="127"/>
    </row>
    <row r="60" spans="1:9" s="5" customFormat="1" ht="12.75">
      <c r="A60" s="136"/>
      <c r="B60" s="137"/>
      <c r="D60" s="207"/>
      <c r="E60" s="252"/>
      <c r="F60" s="207"/>
      <c r="G60" s="207"/>
      <c r="H60" s="127"/>
      <c r="I60" s="127"/>
    </row>
    <row r="61" spans="1:9" s="5" customFormat="1" ht="12.75">
      <c r="A61" s="136"/>
      <c r="B61" s="137"/>
      <c r="D61" s="207"/>
      <c r="E61" s="252"/>
      <c r="F61" s="207"/>
      <c r="G61" s="207"/>
      <c r="H61" s="127"/>
      <c r="I61" s="127"/>
    </row>
    <row r="62" spans="1:9" s="5" customFormat="1" ht="12.75">
      <c r="A62" s="136"/>
      <c r="B62" s="137"/>
      <c r="D62" s="207"/>
      <c r="E62" s="252"/>
      <c r="F62" s="207"/>
      <c r="G62" s="207"/>
      <c r="H62" s="127"/>
      <c r="I62" s="127"/>
    </row>
    <row r="63" spans="1:9" s="5" customFormat="1" ht="12.75">
      <c r="A63" s="136"/>
      <c r="B63" s="137"/>
      <c r="D63" s="207"/>
      <c r="E63" s="252"/>
      <c r="F63" s="207"/>
      <c r="G63" s="207"/>
      <c r="H63" s="127"/>
      <c r="I63" s="127"/>
    </row>
    <row r="64" spans="1:9" s="5" customFormat="1" ht="12.75">
      <c r="A64" s="136"/>
      <c r="B64" s="137"/>
      <c r="D64" s="207"/>
      <c r="E64" s="252"/>
      <c r="F64" s="207"/>
      <c r="G64" s="207"/>
      <c r="H64" s="127"/>
      <c r="I64" s="127"/>
    </row>
    <row r="65" spans="1:9" s="5" customFormat="1" ht="12.75">
      <c r="A65" s="136"/>
      <c r="B65" s="137"/>
      <c r="D65" s="207"/>
      <c r="E65" s="252"/>
      <c r="F65" s="207"/>
      <c r="G65" s="207"/>
      <c r="H65" s="127"/>
      <c r="I65" s="127"/>
    </row>
    <row r="66" spans="1:9" s="5" customFormat="1" ht="12.75">
      <c r="A66" s="136"/>
      <c r="B66" s="137"/>
      <c r="D66" s="207"/>
      <c r="E66" s="252"/>
      <c r="F66" s="207"/>
      <c r="G66" s="207"/>
      <c r="H66" s="127"/>
      <c r="I66" s="127"/>
    </row>
    <row r="67" spans="1:9" s="5" customFormat="1" ht="12.75">
      <c r="A67" s="136"/>
      <c r="B67" s="137"/>
      <c r="D67" s="207"/>
      <c r="E67" s="252"/>
      <c r="F67" s="207"/>
      <c r="G67" s="207"/>
      <c r="H67" s="127"/>
      <c r="I67" s="127"/>
    </row>
    <row r="68" spans="1:9" s="5" customFormat="1" ht="12.75">
      <c r="A68" s="136"/>
      <c r="B68" s="137"/>
      <c r="D68" s="207"/>
      <c r="E68" s="252"/>
      <c r="F68" s="207"/>
      <c r="G68" s="207"/>
      <c r="H68" s="127"/>
      <c r="I68" s="127"/>
    </row>
    <row r="69" spans="1:9" s="5" customFormat="1" ht="12.75">
      <c r="A69" s="136"/>
      <c r="B69" s="137"/>
      <c r="D69" s="207"/>
      <c r="E69" s="252"/>
      <c r="F69" s="207"/>
      <c r="G69" s="207"/>
      <c r="H69" s="127"/>
      <c r="I69" s="127"/>
    </row>
    <row r="70" spans="1:9" s="5" customFormat="1" ht="12.75">
      <c r="A70" s="136"/>
      <c r="B70" s="137"/>
      <c r="D70" s="207"/>
      <c r="E70" s="252"/>
      <c r="F70" s="207"/>
      <c r="G70" s="207"/>
      <c r="H70" s="127"/>
      <c r="I70" s="127"/>
    </row>
    <row r="71" spans="1:9" s="5" customFormat="1" ht="12.75">
      <c r="A71" s="136"/>
      <c r="B71" s="137"/>
      <c r="D71" s="207"/>
      <c r="E71" s="252"/>
      <c r="F71" s="207"/>
      <c r="G71" s="207"/>
      <c r="H71" s="127"/>
      <c r="I71" s="127"/>
    </row>
    <row r="72" spans="1:9" s="5" customFormat="1" ht="12.75">
      <c r="A72" s="136"/>
      <c r="B72" s="137"/>
      <c r="D72" s="207"/>
      <c r="E72" s="252"/>
      <c r="F72" s="207"/>
      <c r="G72" s="207"/>
      <c r="H72" s="127"/>
      <c r="I72" s="127"/>
    </row>
    <row r="73" spans="1:9" s="5" customFormat="1" ht="12.75">
      <c r="A73" s="136"/>
      <c r="B73" s="137"/>
      <c r="D73" s="207"/>
      <c r="E73" s="252"/>
      <c r="F73" s="207"/>
      <c r="G73" s="207"/>
      <c r="H73" s="127"/>
      <c r="I73" s="127"/>
    </row>
    <row r="74" spans="1:9" s="5" customFormat="1" ht="12.75">
      <c r="A74" s="136"/>
      <c r="B74" s="137"/>
      <c r="D74" s="207"/>
      <c r="E74" s="252"/>
      <c r="F74" s="207"/>
      <c r="G74" s="207"/>
      <c r="H74" s="127"/>
      <c r="I74" s="127"/>
    </row>
    <row r="75" spans="1:9" s="5" customFormat="1" ht="12.75">
      <c r="A75" s="136"/>
      <c r="B75" s="137"/>
      <c r="D75" s="207"/>
      <c r="E75" s="252"/>
      <c r="F75" s="207"/>
      <c r="G75" s="207"/>
      <c r="H75" s="127"/>
      <c r="I75" s="127"/>
    </row>
    <row r="76" spans="1:9" s="5" customFormat="1" ht="12.75">
      <c r="A76" s="136"/>
      <c r="B76" s="137"/>
      <c r="D76" s="207"/>
      <c r="E76" s="252"/>
      <c r="F76" s="207"/>
      <c r="G76" s="207"/>
      <c r="H76" s="127"/>
      <c r="I76" s="127"/>
    </row>
    <row r="77" spans="1:9" s="5" customFormat="1" ht="12.75">
      <c r="A77" s="136"/>
      <c r="B77" s="137"/>
      <c r="D77" s="207"/>
      <c r="E77" s="252"/>
      <c r="F77" s="207"/>
      <c r="G77" s="207"/>
      <c r="H77" s="127"/>
      <c r="I77" s="127"/>
    </row>
    <row r="78" spans="1:9" s="5" customFormat="1" ht="12.75">
      <c r="A78" s="136"/>
      <c r="B78" s="137"/>
      <c r="D78" s="207"/>
      <c r="E78" s="252"/>
      <c r="F78" s="207"/>
      <c r="G78" s="207"/>
      <c r="H78" s="127"/>
      <c r="I78" s="127"/>
    </row>
    <row r="79" spans="1:9" s="5" customFormat="1" ht="12.75">
      <c r="A79" s="136"/>
      <c r="B79" s="137"/>
      <c r="D79" s="207"/>
      <c r="E79" s="252"/>
      <c r="F79" s="207"/>
      <c r="G79" s="207"/>
      <c r="H79" s="127"/>
      <c r="I79" s="127"/>
    </row>
    <row r="80" spans="1:9" s="5" customFormat="1" ht="12.75">
      <c r="A80" s="136"/>
      <c r="B80" s="137"/>
      <c r="D80" s="207"/>
      <c r="E80" s="252"/>
      <c r="F80" s="207"/>
      <c r="G80" s="207"/>
      <c r="H80" s="127"/>
      <c r="I80" s="127"/>
    </row>
    <row r="81" spans="1:9" s="5" customFormat="1" ht="12.75">
      <c r="A81" s="136"/>
      <c r="B81" s="137"/>
      <c r="D81" s="207"/>
      <c r="E81" s="252"/>
      <c r="F81" s="207"/>
      <c r="G81" s="207"/>
      <c r="H81" s="127"/>
      <c r="I81" s="127"/>
    </row>
    <row r="82" spans="1:9" s="5" customFormat="1" ht="12.75">
      <c r="A82" s="136"/>
      <c r="B82" s="137"/>
      <c r="D82" s="207"/>
      <c r="E82" s="252"/>
      <c r="F82" s="207"/>
      <c r="G82" s="207"/>
      <c r="H82" s="127"/>
      <c r="I82" s="127"/>
    </row>
    <row r="83" spans="1:9" s="5" customFormat="1" ht="12.75">
      <c r="A83" s="136"/>
      <c r="B83" s="137"/>
      <c r="D83" s="207"/>
      <c r="E83" s="252"/>
      <c r="F83" s="207"/>
      <c r="G83" s="207"/>
      <c r="H83" s="127"/>
      <c r="I83" s="127"/>
    </row>
    <row r="84" spans="1:9" s="5" customFormat="1" ht="12.75">
      <c r="A84" s="136"/>
      <c r="B84" s="137"/>
      <c r="D84" s="207"/>
      <c r="E84" s="252"/>
      <c r="F84" s="207"/>
      <c r="G84" s="207"/>
      <c r="H84" s="127"/>
      <c r="I84" s="127"/>
    </row>
    <row r="85" spans="1:9" s="5" customFormat="1" ht="12.75">
      <c r="A85" s="136"/>
      <c r="B85" s="137"/>
      <c r="D85" s="207"/>
      <c r="E85" s="252"/>
      <c r="F85" s="207"/>
      <c r="G85" s="207"/>
      <c r="H85" s="127"/>
      <c r="I85" s="127"/>
    </row>
    <row r="86" spans="1:9" s="5" customFormat="1" ht="12.75">
      <c r="A86" s="136"/>
      <c r="B86" s="137"/>
      <c r="D86" s="207"/>
      <c r="E86" s="252"/>
      <c r="F86" s="207"/>
      <c r="G86" s="207"/>
      <c r="H86" s="127"/>
      <c r="I86" s="127"/>
    </row>
    <row r="87" spans="1:9" s="5" customFormat="1" ht="12.75">
      <c r="A87" s="136"/>
      <c r="B87" s="137"/>
      <c r="D87" s="207"/>
      <c r="E87" s="252"/>
      <c r="F87" s="207"/>
      <c r="G87" s="207"/>
      <c r="H87" s="127"/>
      <c r="I87" s="127"/>
    </row>
    <row r="88" spans="1:9" s="5" customFormat="1" ht="12.75">
      <c r="A88" s="136"/>
      <c r="B88" s="137"/>
      <c r="D88" s="207"/>
      <c r="E88" s="252"/>
      <c r="F88" s="207"/>
      <c r="G88" s="207"/>
      <c r="H88" s="127"/>
      <c r="I88" s="127"/>
    </row>
    <row r="89" spans="1:9" s="5" customFormat="1" ht="12.75">
      <c r="A89" s="136"/>
      <c r="B89" s="137"/>
      <c r="D89" s="207"/>
      <c r="E89" s="252"/>
      <c r="F89" s="207"/>
      <c r="G89" s="207"/>
      <c r="H89" s="127"/>
      <c r="I89" s="127"/>
    </row>
    <row r="90" spans="1:9" s="5" customFormat="1" ht="12.75">
      <c r="A90" s="136"/>
      <c r="B90" s="137"/>
      <c r="D90" s="207"/>
      <c r="E90" s="252"/>
      <c r="F90" s="207"/>
      <c r="G90" s="207"/>
      <c r="H90" s="127"/>
      <c r="I90" s="127"/>
    </row>
    <row r="91" spans="1:9" s="5" customFormat="1" ht="12.75">
      <c r="A91" s="136"/>
      <c r="B91" s="137"/>
      <c r="D91" s="207"/>
      <c r="E91" s="252"/>
      <c r="F91" s="207"/>
      <c r="G91" s="207"/>
      <c r="H91" s="127"/>
      <c r="I91" s="127"/>
    </row>
    <row r="92" spans="1:9" s="5" customFormat="1" ht="12.75">
      <c r="A92" s="136"/>
      <c r="B92" s="137"/>
      <c r="D92" s="207"/>
      <c r="E92" s="252"/>
      <c r="F92" s="207"/>
      <c r="G92" s="207"/>
      <c r="H92" s="127"/>
      <c r="I92" s="127"/>
    </row>
    <row r="93" spans="1:9" s="5" customFormat="1" ht="12.75">
      <c r="A93" s="136"/>
      <c r="B93" s="137"/>
      <c r="D93" s="207"/>
      <c r="E93" s="252"/>
      <c r="F93" s="207"/>
      <c r="G93" s="207"/>
      <c r="H93" s="127"/>
      <c r="I93" s="127"/>
    </row>
    <row r="94" spans="1:9" s="5" customFormat="1" ht="12.75">
      <c r="A94" s="136"/>
      <c r="B94" s="137"/>
      <c r="D94" s="207"/>
      <c r="E94" s="252"/>
      <c r="F94" s="207"/>
      <c r="G94" s="207"/>
      <c r="H94" s="127"/>
      <c r="I94" s="127"/>
    </row>
    <row r="95" spans="1:9" s="5" customFormat="1" ht="12.75">
      <c r="A95" s="136"/>
      <c r="B95" s="137"/>
      <c r="D95" s="207"/>
      <c r="E95" s="252"/>
      <c r="F95" s="207"/>
      <c r="G95" s="207"/>
      <c r="H95" s="127"/>
      <c r="I95" s="127"/>
    </row>
    <row r="96" spans="1:9" s="5" customFormat="1" ht="12.75">
      <c r="A96" s="136"/>
      <c r="B96" s="137"/>
      <c r="D96" s="207"/>
      <c r="E96" s="252"/>
      <c r="F96" s="207"/>
      <c r="G96" s="207"/>
      <c r="H96" s="127"/>
      <c r="I96" s="127"/>
    </row>
    <row r="97" spans="1:9" s="5" customFormat="1" ht="12.75">
      <c r="A97" s="136"/>
      <c r="B97" s="137"/>
      <c r="D97" s="207"/>
      <c r="E97" s="252"/>
      <c r="F97" s="207"/>
      <c r="G97" s="207"/>
      <c r="H97" s="127"/>
      <c r="I97" s="127"/>
    </row>
    <row r="98" spans="1:9" s="5" customFormat="1" ht="12.75">
      <c r="A98" s="136"/>
      <c r="B98" s="137"/>
      <c r="D98" s="207"/>
      <c r="E98" s="252"/>
      <c r="F98" s="207"/>
      <c r="G98" s="207"/>
      <c r="H98" s="127"/>
      <c r="I98" s="127"/>
    </row>
    <row r="99" spans="1:9" s="5" customFormat="1" ht="12.75">
      <c r="A99" s="136"/>
      <c r="B99" s="137"/>
      <c r="D99" s="207"/>
      <c r="E99" s="252"/>
      <c r="F99" s="207"/>
      <c r="G99" s="207"/>
      <c r="H99" s="127"/>
      <c r="I99" s="127"/>
    </row>
    <row r="100" spans="1:9" s="5" customFormat="1" ht="12.75">
      <c r="A100" s="136"/>
      <c r="B100" s="137"/>
      <c r="D100" s="207"/>
      <c r="E100" s="252"/>
      <c r="F100" s="207"/>
      <c r="G100" s="207"/>
      <c r="H100" s="127"/>
      <c r="I100" s="127"/>
    </row>
    <row r="101" spans="1:9" s="5" customFormat="1" ht="12.75">
      <c r="A101" s="136"/>
      <c r="B101" s="137"/>
      <c r="D101" s="207"/>
      <c r="E101" s="252"/>
      <c r="F101" s="207"/>
      <c r="G101" s="207"/>
      <c r="H101" s="127"/>
      <c r="I101" s="127"/>
    </row>
    <row r="102" spans="1:9" s="5" customFormat="1" ht="12.75">
      <c r="A102" s="136"/>
      <c r="B102" s="137"/>
      <c r="D102" s="207"/>
      <c r="E102" s="252"/>
      <c r="F102" s="207"/>
      <c r="G102" s="207"/>
      <c r="H102" s="127"/>
      <c r="I102" s="127"/>
    </row>
    <row r="103" spans="1:9" s="5" customFormat="1" ht="12.75">
      <c r="A103" s="136"/>
      <c r="B103" s="137"/>
      <c r="D103" s="207"/>
      <c r="E103" s="252"/>
      <c r="F103" s="207"/>
      <c r="G103" s="207"/>
      <c r="H103" s="127"/>
      <c r="I103" s="127"/>
    </row>
    <row r="104" spans="1:9" s="5" customFormat="1" ht="12.75">
      <c r="A104" s="136"/>
      <c r="B104" s="137"/>
      <c r="D104" s="207"/>
      <c r="E104" s="252"/>
      <c r="F104" s="207"/>
      <c r="G104" s="207"/>
      <c r="H104" s="127"/>
      <c r="I104" s="127"/>
    </row>
    <row r="105" spans="1:9" s="5" customFormat="1" ht="12.75">
      <c r="A105" s="136"/>
      <c r="B105" s="137"/>
      <c r="D105" s="207"/>
      <c r="E105" s="252"/>
      <c r="F105" s="207"/>
      <c r="G105" s="207"/>
      <c r="H105" s="127"/>
      <c r="I105" s="127"/>
    </row>
    <row r="106" spans="1:9" s="5" customFormat="1" ht="12.75">
      <c r="A106" s="136"/>
      <c r="B106" s="137"/>
      <c r="D106" s="207"/>
      <c r="E106" s="252"/>
      <c r="F106" s="207"/>
      <c r="G106" s="207"/>
      <c r="H106" s="127"/>
      <c r="I106" s="127"/>
    </row>
    <row r="107" spans="1:9" s="5" customFormat="1" ht="12.75">
      <c r="A107" s="136"/>
      <c r="B107" s="137"/>
      <c r="D107" s="207"/>
      <c r="E107" s="252"/>
      <c r="F107" s="207"/>
      <c r="G107" s="207"/>
      <c r="H107" s="127"/>
      <c r="I107" s="127"/>
    </row>
    <row r="108" spans="1:9" s="5" customFormat="1" ht="12.75">
      <c r="A108" s="136"/>
      <c r="B108" s="137"/>
      <c r="D108" s="207"/>
      <c r="E108" s="252"/>
      <c r="F108" s="207"/>
      <c r="G108" s="207"/>
      <c r="H108" s="127"/>
      <c r="I108" s="127"/>
    </row>
    <row r="109" spans="1:9" s="5" customFormat="1" ht="12.75">
      <c r="A109" s="136"/>
      <c r="B109" s="137"/>
      <c r="D109" s="207"/>
      <c r="E109" s="252"/>
      <c r="F109" s="207"/>
      <c r="G109" s="207"/>
      <c r="H109" s="127"/>
      <c r="I109" s="127"/>
    </row>
    <row r="110" spans="1:9" s="5" customFormat="1" ht="12.75">
      <c r="A110" s="136"/>
      <c r="B110" s="137"/>
      <c r="D110" s="207"/>
      <c r="E110" s="252"/>
      <c r="F110" s="207"/>
      <c r="G110" s="207"/>
      <c r="H110" s="127"/>
      <c r="I110" s="127"/>
    </row>
    <row r="111" spans="1:9" s="5" customFormat="1" ht="12.75">
      <c r="A111" s="136"/>
      <c r="B111" s="137"/>
      <c r="D111" s="207"/>
      <c r="E111" s="252"/>
      <c r="F111" s="207"/>
      <c r="G111" s="207"/>
      <c r="H111" s="127"/>
      <c r="I111" s="127"/>
    </row>
    <row r="112" spans="1:9" s="5" customFormat="1" ht="12.75">
      <c r="A112" s="136"/>
      <c r="B112" s="137"/>
      <c r="D112" s="207"/>
      <c r="E112" s="252"/>
      <c r="F112" s="207"/>
      <c r="G112" s="207"/>
      <c r="H112" s="127"/>
      <c r="I112" s="127"/>
    </row>
    <row r="113" spans="1:9" s="5" customFormat="1" ht="12.75">
      <c r="A113" s="136"/>
      <c r="B113" s="137"/>
      <c r="D113" s="207"/>
      <c r="E113" s="252"/>
      <c r="F113" s="207"/>
      <c r="G113" s="207"/>
      <c r="H113" s="127"/>
      <c r="I113" s="127"/>
    </row>
    <row r="114" spans="1:9" s="5" customFormat="1" ht="12.75">
      <c r="A114" s="136"/>
      <c r="B114" s="137"/>
      <c r="D114" s="207"/>
      <c r="E114" s="252"/>
      <c r="F114" s="207"/>
      <c r="G114" s="207"/>
      <c r="H114" s="127"/>
      <c r="I114" s="127"/>
    </row>
    <row r="115" spans="1:9" s="5" customFormat="1" ht="12.75">
      <c r="A115" s="136"/>
      <c r="B115" s="137"/>
      <c r="D115" s="207"/>
      <c r="E115" s="252"/>
      <c r="F115" s="207"/>
      <c r="G115" s="207"/>
      <c r="H115" s="127"/>
      <c r="I115" s="127"/>
    </row>
    <row r="116" spans="1:9" s="5" customFormat="1" ht="12.75">
      <c r="A116" s="136"/>
      <c r="B116" s="137"/>
      <c r="D116" s="207"/>
      <c r="E116" s="252"/>
      <c r="F116" s="207"/>
      <c r="G116" s="207"/>
      <c r="H116" s="127"/>
      <c r="I116" s="127"/>
    </row>
    <row r="117" spans="1:9" s="5" customFormat="1" ht="12.75">
      <c r="A117" s="136"/>
      <c r="B117" s="137"/>
      <c r="D117" s="207"/>
      <c r="E117" s="252"/>
      <c r="F117" s="207"/>
      <c r="G117" s="207"/>
      <c r="H117" s="127"/>
      <c r="I117" s="127"/>
    </row>
    <row r="118" spans="1:9" s="5" customFormat="1" ht="12.75">
      <c r="A118" s="136"/>
      <c r="B118" s="137"/>
      <c r="D118" s="207"/>
      <c r="E118" s="252"/>
      <c r="F118" s="207"/>
      <c r="G118" s="207"/>
      <c r="H118" s="127"/>
      <c r="I118" s="127"/>
    </row>
    <row r="119" spans="1:9" s="5" customFormat="1" ht="12.75">
      <c r="A119" s="136"/>
      <c r="B119" s="137"/>
      <c r="D119" s="207"/>
      <c r="E119" s="252"/>
      <c r="F119" s="207"/>
      <c r="G119" s="207"/>
      <c r="H119" s="127"/>
      <c r="I119" s="127"/>
    </row>
    <row r="120" spans="1:9" s="5" customFormat="1" ht="12.75">
      <c r="A120" s="136"/>
      <c r="B120" s="137"/>
      <c r="D120" s="207"/>
      <c r="E120" s="252"/>
      <c r="F120" s="207"/>
      <c r="G120" s="207"/>
      <c r="H120" s="127"/>
      <c r="I120" s="127"/>
    </row>
    <row r="121" spans="1:9" s="5" customFormat="1" ht="12.75">
      <c r="A121" s="136"/>
      <c r="B121" s="137"/>
      <c r="D121" s="207"/>
      <c r="E121" s="252"/>
      <c r="F121" s="207"/>
      <c r="G121" s="207"/>
      <c r="H121" s="127"/>
      <c r="I121" s="127"/>
    </row>
    <row r="122" spans="1:9" s="5" customFormat="1" ht="12.75">
      <c r="A122" s="136"/>
      <c r="B122" s="137"/>
      <c r="D122" s="207"/>
      <c r="E122" s="252"/>
      <c r="F122" s="207"/>
      <c r="G122" s="207"/>
      <c r="H122" s="127"/>
      <c r="I122" s="127"/>
    </row>
    <row r="123" spans="1:9" s="5" customFormat="1" ht="12.75">
      <c r="A123" s="136"/>
      <c r="B123" s="137"/>
      <c r="D123" s="207"/>
      <c r="E123" s="252"/>
      <c r="F123" s="207"/>
      <c r="G123" s="207"/>
      <c r="H123" s="127"/>
      <c r="I123" s="127"/>
    </row>
    <row r="124" spans="1:9" s="5" customFormat="1" ht="12.75">
      <c r="A124" s="136"/>
      <c r="B124" s="137"/>
      <c r="D124" s="207"/>
      <c r="E124" s="252"/>
      <c r="F124" s="207"/>
      <c r="G124" s="207"/>
      <c r="H124" s="127"/>
      <c r="I124" s="127"/>
    </row>
    <row r="125" spans="1:9" s="5" customFormat="1" ht="12.75">
      <c r="A125" s="136"/>
      <c r="B125" s="137"/>
      <c r="D125" s="207"/>
      <c r="E125" s="252"/>
      <c r="F125" s="207"/>
      <c r="G125" s="207"/>
      <c r="H125" s="127"/>
      <c r="I125" s="127"/>
    </row>
    <row r="126" spans="1:9" s="5" customFormat="1" ht="12.75">
      <c r="A126" s="136"/>
      <c r="B126" s="137"/>
      <c r="D126" s="207"/>
      <c r="E126" s="252"/>
      <c r="F126" s="207"/>
      <c r="G126" s="207"/>
      <c r="H126" s="127"/>
      <c r="I126" s="127"/>
    </row>
    <row r="127" spans="1:9" s="5" customFormat="1" ht="12.75">
      <c r="A127" s="136"/>
      <c r="B127" s="137"/>
      <c r="D127" s="207"/>
      <c r="E127" s="252"/>
      <c r="F127" s="207"/>
      <c r="G127" s="207"/>
      <c r="H127" s="127"/>
      <c r="I127" s="127"/>
    </row>
    <row r="128" spans="1:9" s="5" customFormat="1" ht="12.75">
      <c r="A128" s="136"/>
      <c r="B128" s="137"/>
      <c r="D128" s="207"/>
      <c r="E128" s="252"/>
      <c r="F128" s="207"/>
      <c r="G128" s="207"/>
      <c r="H128" s="127"/>
      <c r="I128" s="127"/>
    </row>
    <row r="129" spans="1:9" s="5" customFormat="1" ht="12.75">
      <c r="A129" s="136"/>
      <c r="B129" s="137"/>
      <c r="D129" s="207"/>
      <c r="E129" s="252"/>
      <c r="F129" s="207"/>
      <c r="G129" s="207"/>
      <c r="H129" s="127"/>
      <c r="I129" s="127"/>
    </row>
    <row r="130" spans="1:9" s="5" customFormat="1" ht="12.75">
      <c r="A130" s="136"/>
      <c r="B130" s="137"/>
      <c r="D130" s="207"/>
      <c r="E130" s="252"/>
      <c r="F130" s="207"/>
      <c r="G130" s="207"/>
      <c r="H130" s="127"/>
      <c r="I130" s="127"/>
    </row>
    <row r="131" spans="1:9" s="5" customFormat="1" ht="12.75">
      <c r="A131" s="136"/>
      <c r="B131" s="137"/>
      <c r="D131" s="207"/>
      <c r="E131" s="252"/>
      <c r="F131" s="207"/>
      <c r="G131" s="207"/>
      <c r="H131" s="127"/>
      <c r="I131" s="127"/>
    </row>
    <row r="132" spans="1:9" s="5" customFormat="1" ht="12.75">
      <c r="A132" s="136"/>
      <c r="B132" s="137"/>
      <c r="D132" s="207"/>
      <c r="E132" s="252"/>
      <c r="F132" s="207"/>
      <c r="G132" s="207"/>
      <c r="H132" s="127"/>
      <c r="I132" s="127"/>
    </row>
    <row r="133" spans="1:9" s="5" customFormat="1" ht="12.75">
      <c r="A133" s="136"/>
      <c r="B133" s="137"/>
      <c r="D133" s="207"/>
      <c r="E133" s="252"/>
      <c r="F133" s="207"/>
      <c r="G133" s="207"/>
      <c r="H133" s="127"/>
      <c r="I133" s="127"/>
    </row>
    <row r="134" spans="1:9" s="5" customFormat="1" ht="12.75">
      <c r="A134" s="136"/>
      <c r="B134" s="137"/>
      <c r="D134" s="207"/>
      <c r="E134" s="252"/>
      <c r="F134" s="207"/>
      <c r="G134" s="207"/>
      <c r="H134" s="127"/>
      <c r="I134" s="127"/>
    </row>
    <row r="135" spans="1:9" s="5" customFormat="1" ht="12.75">
      <c r="A135" s="136"/>
      <c r="B135" s="137"/>
      <c r="D135" s="207"/>
      <c r="E135" s="252"/>
      <c r="F135" s="207"/>
      <c r="G135" s="207"/>
      <c r="H135" s="127"/>
      <c r="I135" s="127"/>
    </row>
    <row r="136" spans="1:9" s="5" customFormat="1" ht="12.75">
      <c r="A136" s="136"/>
      <c r="B136" s="137"/>
      <c r="D136" s="207"/>
      <c r="E136" s="252"/>
      <c r="F136" s="207"/>
      <c r="G136" s="207"/>
      <c r="H136" s="127"/>
      <c r="I136" s="127"/>
    </row>
    <row r="137" spans="1:9" s="5" customFormat="1" ht="12.75">
      <c r="A137" s="136"/>
      <c r="B137" s="137"/>
      <c r="D137" s="207"/>
      <c r="E137" s="252"/>
      <c r="F137" s="207"/>
      <c r="G137" s="207"/>
      <c r="H137" s="127"/>
      <c r="I137" s="127"/>
    </row>
    <row r="138" spans="1:9" s="5" customFormat="1" ht="12.75">
      <c r="A138" s="136"/>
      <c r="B138" s="137"/>
      <c r="D138" s="207"/>
      <c r="E138" s="252"/>
      <c r="F138" s="207"/>
      <c r="G138" s="207"/>
      <c r="H138" s="127"/>
      <c r="I138" s="127"/>
    </row>
    <row r="139" spans="1:9" s="5" customFormat="1" ht="12.75">
      <c r="A139" s="136"/>
      <c r="B139" s="137"/>
      <c r="D139" s="207"/>
      <c r="E139" s="252"/>
      <c r="F139" s="207"/>
      <c r="G139" s="207"/>
      <c r="H139" s="127"/>
      <c r="I139" s="127"/>
    </row>
    <row r="140" spans="1:9" s="5" customFormat="1" ht="12.75">
      <c r="A140" s="136"/>
      <c r="B140" s="137"/>
      <c r="D140" s="207"/>
      <c r="E140" s="252"/>
      <c r="F140" s="207"/>
      <c r="G140" s="207"/>
      <c r="H140" s="127"/>
      <c r="I140" s="127"/>
    </row>
    <row r="141" spans="1:9" s="5" customFormat="1" ht="12.75">
      <c r="A141" s="136"/>
      <c r="B141" s="137"/>
      <c r="D141" s="207"/>
      <c r="E141" s="252"/>
      <c r="F141" s="207"/>
      <c r="G141" s="207"/>
      <c r="H141" s="127"/>
      <c r="I141" s="127"/>
    </row>
    <row r="142" spans="1:9" s="5" customFormat="1" ht="12.75">
      <c r="A142" s="136"/>
      <c r="B142" s="137"/>
      <c r="D142" s="207"/>
      <c r="E142" s="252"/>
      <c r="F142" s="207"/>
      <c r="G142" s="207"/>
      <c r="H142" s="127"/>
      <c r="I142" s="127"/>
    </row>
    <row r="143" spans="1:9" s="5" customFormat="1" ht="12.75">
      <c r="A143" s="136"/>
      <c r="B143" s="137"/>
      <c r="D143" s="207"/>
      <c r="E143" s="252"/>
      <c r="F143" s="207"/>
      <c r="G143" s="207"/>
      <c r="H143" s="127"/>
      <c r="I143" s="127"/>
    </row>
    <row r="144" spans="1:9" s="5" customFormat="1" ht="12.75">
      <c r="A144" s="136"/>
      <c r="B144" s="137"/>
      <c r="D144" s="207"/>
      <c r="E144" s="252"/>
      <c r="F144" s="207"/>
      <c r="G144" s="207"/>
      <c r="H144" s="127"/>
      <c r="I144" s="127"/>
    </row>
    <row r="145" spans="1:9" s="5" customFormat="1" ht="12.75">
      <c r="A145" s="136"/>
      <c r="B145" s="137"/>
      <c r="D145" s="207"/>
      <c r="E145" s="252"/>
      <c r="F145" s="207"/>
      <c r="G145" s="207"/>
      <c r="H145" s="127"/>
      <c r="I145" s="127"/>
    </row>
    <row r="146" spans="1:9" s="5" customFormat="1" ht="12.75">
      <c r="A146" s="136"/>
      <c r="B146" s="137"/>
      <c r="D146" s="207"/>
      <c r="E146" s="252"/>
      <c r="F146" s="207"/>
      <c r="G146" s="207"/>
      <c r="H146" s="127"/>
      <c r="I146" s="127"/>
    </row>
    <row r="147" spans="1:9" s="5" customFormat="1" ht="12.75">
      <c r="A147" s="136"/>
      <c r="B147" s="137"/>
      <c r="D147" s="207"/>
      <c r="E147" s="252"/>
      <c r="F147" s="207"/>
      <c r="G147" s="207"/>
      <c r="H147" s="127"/>
      <c r="I147" s="127"/>
    </row>
    <row r="148" spans="1:9" s="5" customFormat="1" ht="12.75">
      <c r="A148" s="136"/>
      <c r="B148" s="137"/>
      <c r="D148" s="207"/>
      <c r="E148" s="252"/>
      <c r="F148" s="207"/>
      <c r="G148" s="207"/>
      <c r="H148" s="127"/>
      <c r="I148" s="127"/>
    </row>
    <row r="149" spans="1:9" s="5" customFormat="1" ht="12.75">
      <c r="A149" s="136"/>
      <c r="B149" s="137"/>
      <c r="D149" s="207"/>
      <c r="E149" s="252"/>
      <c r="F149" s="207"/>
      <c r="G149" s="207"/>
      <c r="H149" s="127"/>
      <c r="I149" s="127"/>
    </row>
    <row r="150" spans="1:9" s="5" customFormat="1" ht="12.75">
      <c r="A150" s="136"/>
      <c r="B150" s="137"/>
      <c r="D150" s="207"/>
      <c r="E150" s="252"/>
      <c r="F150" s="207"/>
      <c r="G150" s="207"/>
      <c r="H150" s="127"/>
      <c r="I150" s="127"/>
    </row>
    <row r="151" spans="1:9" s="5" customFormat="1" ht="12.75">
      <c r="A151" s="136"/>
      <c r="B151" s="137"/>
      <c r="D151" s="207"/>
      <c r="E151" s="252"/>
      <c r="F151" s="207"/>
      <c r="G151" s="207"/>
      <c r="H151" s="127"/>
      <c r="I151" s="127"/>
    </row>
    <row r="152" spans="1:9" s="5" customFormat="1" ht="12.75">
      <c r="A152" s="136"/>
      <c r="B152" s="137"/>
      <c r="D152" s="207"/>
      <c r="E152" s="252"/>
      <c r="F152" s="207"/>
      <c r="G152" s="207"/>
      <c r="H152" s="127"/>
      <c r="I152" s="127"/>
    </row>
    <row r="153" spans="1:9" s="5" customFormat="1" ht="12.75">
      <c r="A153" s="136"/>
      <c r="B153" s="137"/>
      <c r="D153" s="207"/>
      <c r="E153" s="252"/>
      <c r="F153" s="207"/>
      <c r="G153" s="207"/>
      <c r="H153" s="127"/>
      <c r="I153" s="127"/>
    </row>
    <row r="154" spans="1:9" s="5" customFormat="1" ht="12.75">
      <c r="A154" s="136"/>
      <c r="B154" s="137"/>
      <c r="D154" s="207"/>
      <c r="E154" s="252"/>
      <c r="F154" s="207"/>
      <c r="G154" s="207"/>
      <c r="H154" s="127"/>
      <c r="I154" s="127"/>
    </row>
    <row r="155" spans="1:9" s="5" customFormat="1" ht="12.75">
      <c r="A155" s="136"/>
      <c r="B155" s="137"/>
      <c r="D155" s="207"/>
      <c r="E155" s="252"/>
      <c r="F155" s="207"/>
      <c r="G155" s="207"/>
      <c r="H155" s="127"/>
      <c r="I155" s="127"/>
    </row>
    <row r="156" spans="1:9" s="5" customFormat="1" ht="12.75">
      <c r="A156" s="136"/>
      <c r="B156" s="137"/>
      <c r="D156" s="207"/>
      <c r="E156" s="252"/>
      <c r="F156" s="207"/>
      <c r="G156" s="207"/>
      <c r="H156" s="127"/>
      <c r="I156" s="127"/>
    </row>
    <row r="157" spans="1:9" s="5" customFormat="1" ht="12.75">
      <c r="A157" s="136"/>
      <c r="B157" s="137"/>
      <c r="D157" s="207"/>
      <c r="E157" s="252"/>
      <c r="F157" s="207"/>
      <c r="G157" s="207"/>
      <c r="H157" s="127"/>
      <c r="I157" s="127"/>
    </row>
    <row r="158" spans="1:9" s="5" customFormat="1" ht="12.75">
      <c r="A158" s="136"/>
      <c r="B158" s="137"/>
      <c r="D158" s="207"/>
      <c r="E158" s="252"/>
      <c r="F158" s="207"/>
      <c r="G158" s="207"/>
      <c r="H158" s="127"/>
      <c r="I158" s="127"/>
    </row>
    <row r="159" spans="1:9" s="5" customFormat="1" ht="12.75">
      <c r="A159" s="136"/>
      <c r="B159" s="137"/>
      <c r="D159" s="207"/>
      <c r="E159" s="252"/>
      <c r="F159" s="207"/>
      <c r="G159" s="207"/>
      <c r="H159" s="127"/>
      <c r="I159" s="127"/>
    </row>
    <row r="160" spans="1:9" s="5" customFormat="1" ht="12.75">
      <c r="A160" s="136"/>
      <c r="B160" s="137"/>
      <c r="D160" s="207"/>
      <c r="E160" s="252"/>
      <c r="F160" s="207"/>
      <c r="G160" s="207"/>
      <c r="H160" s="127"/>
      <c r="I160" s="127"/>
    </row>
    <row r="161" spans="1:9" s="5" customFormat="1" ht="12.75">
      <c r="A161" s="136"/>
      <c r="B161" s="137"/>
      <c r="D161" s="207"/>
      <c r="E161" s="252"/>
      <c r="F161" s="207"/>
      <c r="G161" s="207"/>
      <c r="H161" s="127"/>
      <c r="I161" s="127"/>
    </row>
    <row r="162" spans="1:9" s="5" customFormat="1" ht="12.75">
      <c r="A162" s="136"/>
      <c r="B162" s="137"/>
      <c r="D162" s="207"/>
      <c r="E162" s="252"/>
      <c r="F162" s="207"/>
      <c r="G162" s="207"/>
      <c r="H162" s="127"/>
      <c r="I162" s="127"/>
    </row>
    <row r="163" spans="1:9" s="5" customFormat="1" ht="12.75">
      <c r="A163" s="136"/>
      <c r="B163" s="137"/>
      <c r="D163" s="207"/>
      <c r="E163" s="252"/>
      <c r="F163" s="207"/>
      <c r="G163" s="207"/>
      <c r="H163" s="127"/>
      <c r="I163" s="127"/>
    </row>
    <row r="164" spans="1:9" s="5" customFormat="1" ht="12.75">
      <c r="A164" s="136"/>
      <c r="B164" s="137"/>
      <c r="D164" s="207"/>
      <c r="E164" s="252"/>
      <c r="F164" s="207"/>
      <c r="G164" s="207"/>
      <c r="H164" s="127"/>
      <c r="I164" s="127"/>
    </row>
  </sheetData>
  <sheetProtection/>
  <mergeCells count="11">
    <mergeCell ref="E3:E5"/>
    <mergeCell ref="F3:F5"/>
    <mergeCell ref="G3:G5"/>
    <mergeCell ref="H4:H5"/>
    <mergeCell ref="I4:I5"/>
    <mergeCell ref="A1:I1"/>
    <mergeCell ref="A2:C2"/>
    <mergeCell ref="A3:A5"/>
    <mergeCell ref="B3:B5"/>
    <mergeCell ref="C3:C5"/>
    <mergeCell ref="D3:D5"/>
  </mergeCells>
  <printOptions/>
  <pageMargins left="0.3937007874015748" right="0" top="0.3937007874015748" bottom="0.275590551181102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 Stojakovic</cp:lastModifiedBy>
  <cp:lastPrinted>2017-12-20T07:38:46Z</cp:lastPrinted>
  <dcterms:modified xsi:type="dcterms:W3CDTF">2018-01-03T08:21:28Z</dcterms:modified>
  <cp:category/>
  <cp:version/>
  <cp:contentType/>
  <cp:contentStatus/>
</cp:coreProperties>
</file>