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40" firstSheet="3" activeTab="10"/>
  </bookViews>
  <sheets>
    <sheet name="буџет општи дио" sheetId="1" r:id="rId1"/>
    <sheet name="буџетски приходи и примици" sheetId="2" r:id="rId2"/>
    <sheet name="буџет расходи и издаци" sheetId="3" r:id="rId3"/>
    <sheet name="финансирање" sheetId="4" r:id="rId4"/>
    <sheet name="Функционална класификација " sheetId="5" r:id="rId5"/>
    <sheet name="Одјељење за привреду" sheetId="6" r:id="rId6"/>
    <sheet name="CRITERIA1" sheetId="7" state="hidden" r:id="rId7"/>
    <sheet name="Скупштина општине" sheetId="8" r:id="rId8"/>
    <sheet name="начелник општине" sheetId="9" r:id="rId9"/>
    <sheet name="центар за соц рад" sheetId="10" r:id="rId10"/>
    <sheet name="Одјељење за општу управу" sheetId="11" r:id="rId11"/>
    <sheet name="Библиотека" sheetId="12" r:id="rId12"/>
    <sheet name="средња школа" sheetId="13" r:id="rId13"/>
    <sheet name="Културни центар" sheetId="14" r:id="rId14"/>
    <sheet name="општинска управа" sheetId="15" r:id="rId15"/>
  </sheets>
  <definedNames>
    <definedName name="ACCOUNTEDPERIODTYPE1">'CRITERIA1'!$B$5</definedName>
    <definedName name="APPSUSERNAME1">'CRITERIA1'!$B$14</definedName>
    <definedName name="BUDGETORGID1">'CRITERIA1'!$B$38</definedName>
    <definedName name="BUDGETORGNAME1">'CRITERIA1'!$B$37</definedName>
    <definedName name="CHARTOFACCOUNTSID1">'CRITERIA1'!$B$3</definedName>
    <definedName name="CONNECTSTRING1">'CRITERIA1'!$B$10</definedName>
    <definedName name="CREATESUMMARYJNLS1">'CRITERIA1'!$B$35</definedName>
    <definedName name="CRITERIACOLUMN1">'CRITERIA1'!$B$22</definedName>
    <definedName name="DBNAME1">'CRITERIA1'!$B$11</definedName>
    <definedName name="DBUSERNAME1">'CRITERIA1'!$B$9</definedName>
    <definedName name="DELETELOGICTYPE1">'CRITERIA1'!$B$19</definedName>
    <definedName name="FFAPPCOLNAME1_1">'CRITERIA1'!$F$1</definedName>
    <definedName name="FFAPPCOLNAME2_1">'CRITERIA1'!$F$2</definedName>
    <definedName name="FFAPPCOLNAME3_1">'CRITERIA1'!$F$3</definedName>
    <definedName name="FFAPPCOLNAME4_1">'CRITERIA1'!$F$4</definedName>
    <definedName name="FFAPPCOLNAME5_1">'CRITERIA1'!$F$5</definedName>
    <definedName name="FFAPPCOLNAME6_1">'CRITERIA1'!$F$6</definedName>
    <definedName name="FFSEGMENT1_1">'CRITERIA1'!$D$1</definedName>
    <definedName name="FFSEGMENT2_1">'CRITERIA1'!$D$2</definedName>
    <definedName name="FFSEGMENT3_1">'CRITERIA1'!$D$3</definedName>
    <definedName name="FFSEGMENT4_1">'CRITERIA1'!$D$4</definedName>
    <definedName name="FFSEGMENT5_1">'CRITERIA1'!$D$5</definedName>
    <definedName name="FFSEGMENT6_1">'CRITERIA1'!$D$6</definedName>
    <definedName name="FFSEGSEPARATOR1">'CRITERIA1'!$B$17</definedName>
    <definedName name="FIELDNAMECOLUMN1">'CRITERIA1'!$B$26</definedName>
    <definedName name="FIELDNAMEROW1">'CRITERIA1'!$B$25</definedName>
    <definedName name="FIRSTDATAROW1">'CRITERIA1'!$B$27</definedName>
    <definedName name="FNDNAM1">'CRITERIA1'!$B$12</definedName>
    <definedName name="FNDUSERID1">'CRITERIA1'!$B$15</definedName>
    <definedName name="FUNCTIONALCURRENCY1">'CRITERIA1'!$B$33</definedName>
    <definedName name="GWYUID1">'CRITERIA1'!$B$13</definedName>
    <definedName name="IMPORTDFF1">'CRITERIA1'!$B$36</definedName>
    <definedName name="LABELTEXTCOLUMN1">'CRITERIA1'!$B$24</definedName>
    <definedName name="LABELTEXTROW1">'CRITERIA1'!$B$23</definedName>
    <definedName name="NOOFFFSEGMENTS1">'CRITERIA1'!$B$18</definedName>
    <definedName name="NUMBEROFDETAILFIELDS1">'CRITERIA1'!$B$29</definedName>
    <definedName name="NUMBEROFHEADERFIELDS1">'CRITERIA1'!$B$28</definedName>
    <definedName name="PERIODSETNAME1">'CRITERIA1'!$B$4</definedName>
    <definedName name="POSTERRORSTOSUSP1">'CRITERIA1'!$B$34</definedName>
    <definedName name="RESPONSIBILITYAPPLICATIONID1">'CRITERIA1'!$B$7</definedName>
    <definedName name="RESPONSIBILITYID1">'CRITERIA1'!$B$8</definedName>
    <definedName name="RESPONSIBILITYNAME1">'CRITERIA1'!$B$6</definedName>
    <definedName name="ROWSTOUPLOAD1">'CRITERIA1'!$B$20</definedName>
    <definedName name="SETOFBOOKSID1">'CRITERIA1'!$B$1</definedName>
    <definedName name="SETOFBOOKSNAME1">'CRITERIA1'!$B$2</definedName>
    <definedName name="STARTJOURNALIMPORT1">'CRITERIA1'!$B$21</definedName>
    <definedName name="TEMPLATENUMBER1">'CRITERIA1'!$B$32</definedName>
    <definedName name="TEMPLATESTYLE1">'CRITERIA1'!$B$31</definedName>
    <definedName name="TEMPLATETYPE1">'CRITERIA1'!$B$30</definedName>
  </definedNames>
  <calcPr fullCalcOnLoad="1"/>
</workbook>
</file>

<file path=xl/sharedStrings.xml><?xml version="1.0" encoding="utf-8"?>
<sst xmlns="http://schemas.openxmlformats.org/spreadsheetml/2006/main" count="1515" uniqueCount="773">
  <si>
    <t>О П Ш Т И  Д И О</t>
  </si>
  <si>
    <t>Р.бр.</t>
  </si>
  <si>
    <t>Екон.  код</t>
  </si>
  <si>
    <t xml:space="preserve">О П И С </t>
  </si>
  <si>
    <t>%</t>
  </si>
  <si>
    <t>6/3</t>
  </si>
  <si>
    <t>6/5</t>
  </si>
  <si>
    <t>Порез на приходе од самосталне дјелатности</t>
  </si>
  <si>
    <t>Порез на приходе од самосталне дјелатности у паушалном износу</t>
  </si>
  <si>
    <t>Порез на лична примања</t>
  </si>
  <si>
    <t>Порез на имовину</t>
  </si>
  <si>
    <t>Порез на непокретности</t>
  </si>
  <si>
    <t>Порез на наслијеђе и поклоне</t>
  </si>
  <si>
    <t>Општи порези на промет производа</t>
  </si>
  <si>
    <t>Акцизе</t>
  </si>
  <si>
    <t>Акцизе на деривате нафте</t>
  </si>
  <si>
    <t>Индиректни порези дозначени од УИО</t>
  </si>
  <si>
    <t>Приходи од финансијске и нефинансијске имовине и позитивних курсних разлика</t>
  </si>
  <si>
    <t>Приходи од камата на готовину и готовинске еквиваленте</t>
  </si>
  <si>
    <t>Општинске административне таксе</t>
  </si>
  <si>
    <t>Комуналне таксе на фирму</t>
  </si>
  <si>
    <t>Комунална такса за коришћење простора на  јавним површинама или испред пословног простора у пословне сврхе</t>
  </si>
  <si>
    <t>Накнада за уређење грађевинског земљишта</t>
  </si>
  <si>
    <t>Накнада за коришћење грађевинског земљишта</t>
  </si>
  <si>
    <t>Накнада  за промјену намјене пољопривредног земљишта</t>
  </si>
  <si>
    <t>Накнада за коришћење шума и шумског земљишта-средства за развој неразвијених дијелова општине остварена продајом шумских сортимената</t>
  </si>
  <si>
    <t>Накнада за коришћење шума и шумског земљишта у приватној својини</t>
  </si>
  <si>
    <t>Накнада за воде за пиће у јавном водоснабдијевању</t>
  </si>
  <si>
    <t>Накнада за заштиту вода коју плаћају власници транспортних средстава која користе нафту или нафтне деривате</t>
  </si>
  <si>
    <t>Накнада за испуштање отпадних вода</t>
  </si>
  <si>
    <t>Средства за финансирање посебних мјера заштите од пожара</t>
  </si>
  <si>
    <t>Концесионе накнаде</t>
  </si>
  <si>
    <t>Приходи од општинских органа управе</t>
  </si>
  <si>
    <t>Ј.У. "Народна библиотека Рибник"</t>
  </si>
  <si>
    <t xml:space="preserve">Средњошколски центар "Лазар Ђукић" </t>
  </si>
  <si>
    <t>Ј.У. "Културни центар Рибник"</t>
  </si>
  <si>
    <t>Новчане казне</t>
  </si>
  <si>
    <t>Новчане казне изречене у прекршајном поступку за прекршај прописан актом СО</t>
  </si>
  <si>
    <t>Остали непорески приходи</t>
  </si>
  <si>
    <t>Остали општински непорески приходи</t>
  </si>
  <si>
    <t>ГРАНТОВИ</t>
  </si>
  <si>
    <t>Текући грантови из земље</t>
  </si>
  <si>
    <t>Остали текући грантови из земље</t>
  </si>
  <si>
    <t>Трансфери јединицама локалне самоуправе за подршку буџету</t>
  </si>
  <si>
    <t>Трансфери јед. лок. самоуправе за пројекте и активности из области здр. и социјалне заштите</t>
  </si>
  <si>
    <t>Расходи за основну плату</t>
  </si>
  <si>
    <t>Расходи за основну плату приправника</t>
  </si>
  <si>
    <t>Расходи за порезе на плату</t>
  </si>
  <si>
    <t>Расходи за доприносе на плату</t>
  </si>
  <si>
    <t>Расходи за накнаде за превоз на посао и са посла</t>
  </si>
  <si>
    <t>Расходи за накнаде за топли оброк</t>
  </si>
  <si>
    <t>Расходи за регрес за годишњи одмор</t>
  </si>
  <si>
    <t>Расходи за јубиларне награде</t>
  </si>
  <si>
    <t>Расходи за новчане помоћи у случају рођења дјетета</t>
  </si>
  <si>
    <t>Расходи за порезе и доприносе на накнаде</t>
  </si>
  <si>
    <t>Расходи по основу утрошка електричне енергије</t>
  </si>
  <si>
    <t>Расходи по основу утрошеног дрвета за огрев</t>
  </si>
  <si>
    <t>Расходи за услуге водовода и канализације</t>
  </si>
  <si>
    <t>Расходи за услуге одвоза смећа</t>
  </si>
  <si>
    <t>Расходи за услуге коришћења телефона</t>
  </si>
  <si>
    <t>Расходи за коришћење интернета</t>
  </si>
  <si>
    <t>Расходи за поштанске услуге</t>
  </si>
  <si>
    <t>Расходи за услуге превоза робе</t>
  </si>
  <si>
    <t>Расходи за остале услуге превоза (стручне екскурзије ученика)</t>
  </si>
  <si>
    <t>Расходи за административни и компјутерски материјал</t>
  </si>
  <si>
    <t>Расходи за остали канцеларијски материјал</t>
  </si>
  <si>
    <t>Расходи за материјал за одржавање чистоће</t>
  </si>
  <si>
    <t>Расходи за стручне часописе</t>
  </si>
  <si>
    <t>Расходи за материјал за посебне намјене</t>
  </si>
  <si>
    <t>Расходи за материјал за потребе образовног процеса</t>
  </si>
  <si>
    <t>Расходи за материјал за културне активности и манифестације</t>
  </si>
  <si>
    <t>Расходи за текуће одржавање зграда и опреме</t>
  </si>
  <si>
    <t>Расходи за текуће одржавање јавне расвјете</t>
  </si>
  <si>
    <t>Расходи за текуће одржавање превозних средстава</t>
  </si>
  <si>
    <t>Расходи за остало текуће одржавање -одржавање локалних путева</t>
  </si>
  <si>
    <t>Расходи по основу утрошка нафте и нафтних деривата</t>
  </si>
  <si>
    <t>Расходи за услуге платног промета</t>
  </si>
  <si>
    <t>Расходи за осигурање имовине</t>
  </si>
  <si>
    <t>Расходи за осигурање запослених</t>
  </si>
  <si>
    <t>Расходи за услуге штампања, графичке обраде, увезивања и сл.</t>
  </si>
  <si>
    <t>Расходи за услуге објављивања тендера и огласа</t>
  </si>
  <si>
    <t>Расходи за услуге информисања и медија</t>
  </si>
  <si>
    <t>Расходи за услуге одржавања рачунара и рачунарских програма</t>
  </si>
  <si>
    <t>Расходи за трошкове одржавања лиценци-Оракле</t>
  </si>
  <si>
    <t>Расходи за услуге израде пројектне документације</t>
  </si>
  <si>
    <t>Расходи за услуге зимске службе</t>
  </si>
  <si>
    <t>Расходи за услуге одржавања јавних површина</t>
  </si>
  <si>
    <t>Расходи по основу утрошка електричне расвјете на јавним површинама</t>
  </si>
  <si>
    <t>Расходи за услуге испитивања и заштите животне средине</t>
  </si>
  <si>
    <t>Расходи по основу котизација за семинаре и симпозијуме за запослене</t>
  </si>
  <si>
    <t>Остали расходи за стручно усавршавање запослених</t>
  </si>
  <si>
    <t>Расходи за бруто накнаде члановима управних одбора</t>
  </si>
  <si>
    <t>Расходи за бруто накнаде комисија (скупштинске комисије и тијела)</t>
  </si>
  <si>
    <t>Расходи за бруто накнаде комисија (ОИК)</t>
  </si>
  <si>
    <t>Расходи за бруто накнаде скупштинским посланицима и одборницима</t>
  </si>
  <si>
    <t>Расходи за бруто накнаде по Уговору о дјелу</t>
  </si>
  <si>
    <t>Расходи за остале бруто накнаде за рад ван радног односа ванредно образовање</t>
  </si>
  <si>
    <t>Расходи по основу репрезентације у земљи</t>
  </si>
  <si>
    <t>Расходи по основу организација манифестација</t>
  </si>
  <si>
    <t xml:space="preserve">Расходи за поклоне, награде и јубилеје </t>
  </si>
  <si>
    <t>Остали расходи по судским рјешењима</t>
  </si>
  <si>
    <t>Расходи за таксе и накнаде за регистрацију возила</t>
  </si>
  <si>
    <t>Расходи по основу осталих доприноса Фонд солидарности</t>
  </si>
  <si>
    <t>Расходи за обиљежавање значајних датума</t>
  </si>
  <si>
    <t>Остали непоменути расходи-мртвозорство</t>
  </si>
  <si>
    <t>Остали непоменути расходи-накнада за штету од заштићене дивљачи</t>
  </si>
  <si>
    <t>Остали непоменути расходи-средства за трошкове одржавања избора</t>
  </si>
  <si>
    <t>Остали непоменути расходи-средства за рад комисије за туђу његу</t>
  </si>
  <si>
    <t>Остали непоменути расходи-заштита од елементарних непогода</t>
  </si>
  <si>
    <t>Остали непоменути расходи-заштита од елементарних непогода водне накнаде</t>
  </si>
  <si>
    <t>Остали непоменути расходи-заштита од елем. непогода накнада за коришћење пољ.земљишта</t>
  </si>
  <si>
    <t>Остали непоменути расходи</t>
  </si>
  <si>
    <t>Расходи по основу камата на зајмове од стране ИРБ РС</t>
  </si>
  <si>
    <t>Расходи по основу камата на зајмове од стране банака Нлб Развојна банка</t>
  </si>
  <si>
    <t>Расходи по основу камата на зајмове од стране банака-Рајфајзен банка</t>
  </si>
  <si>
    <t>Расходи по основу камата на зајмове од стране ЕИБ-водовод Заблеће, Превија и Д.Рибник</t>
  </si>
  <si>
    <t>Субвенција у области пољопривреде</t>
  </si>
  <si>
    <t>Субвенција привредним субјектима у области саобраћаја и веза-нерентабилне линије</t>
  </si>
  <si>
    <t>Субвенција за Дом здравља</t>
  </si>
  <si>
    <t>Субвенција за суфинансирање плата приправника по посебним програмима</t>
  </si>
  <si>
    <t>Субвенција за КП Рибник</t>
  </si>
  <si>
    <t>Текући грантови политичким организацијама и удружењима</t>
  </si>
  <si>
    <t>Текући грантови организацијама и удружењима-средства за финансирање ООЦК</t>
  </si>
  <si>
    <t>Текући грантови организацијама и удружењима-средства за ШК Рибник</t>
  </si>
  <si>
    <t>Текући грантови организацијама и удружењима-средства за КУД Рибник</t>
  </si>
  <si>
    <t>Текући грантови организацијама и удружењима-ОШС "Рибник"</t>
  </si>
  <si>
    <t>Текући грантови орг. и удружењима-Спелеолошко планина. друштво Спид</t>
  </si>
  <si>
    <t>Текући грантови орг. и удружењима-Удружење грађана Еко Сана</t>
  </si>
  <si>
    <t>Текући грантови организацијама и удружењима-средства за пројекте НВО-а</t>
  </si>
  <si>
    <t>Текући грантови организацијама и удружењима-средства за развој спорта</t>
  </si>
  <si>
    <t>Текући грантови орг. и удружењима- ФК Монтевидео</t>
  </si>
  <si>
    <t>Текући грантови орг и удр- удружење РВИ Рибник</t>
  </si>
  <si>
    <t>Текући грантови орг. и удруж.- удруж. породица са 4 и више дјеце ЛАВ</t>
  </si>
  <si>
    <t>Текући грантови орг. и удруж.- удруж. удружење жена Мај</t>
  </si>
  <si>
    <t>Текући грантови орг. и удруж.- удружење жена Превија</t>
  </si>
  <si>
    <t>Текући грантови орг. и удруж.- Коло српских сестара "Св.мученице Вера, Нада и Љубав</t>
  </si>
  <si>
    <t>Текући грантови орг. и удруж.- Еко Етно покрет Димитор</t>
  </si>
  <si>
    <t>Текући грантови орг. и удружењима из области образовања-средства за школска такмичења</t>
  </si>
  <si>
    <t>Текући грантови организацијама и удружењима-средства за културу</t>
  </si>
  <si>
    <t>Текући грантови орг. и удружењима-средства за помоћ пензионерима</t>
  </si>
  <si>
    <t xml:space="preserve">Текући грантови орг. и удр. -грант СПЦО </t>
  </si>
  <si>
    <t>Текући грантови орг. и удр. -Удружење пољопривредника Воћар</t>
  </si>
  <si>
    <t>Капитални грантови-средства за реконструкцију и одржавање вјерских објеката</t>
  </si>
  <si>
    <t>Стална новчана помоћ штићеницима центра за социјалне рад-општина</t>
  </si>
  <si>
    <t>Сталну новчану помоћ штић. центра за социјални рад-министарство</t>
  </si>
  <si>
    <t>Додатак за његу и помоћ другог лица</t>
  </si>
  <si>
    <t>Додатак за његу и помоћ другог лица-министарство</t>
  </si>
  <si>
    <t>Једнократна новчана помоћ центра за социјални рад</t>
  </si>
  <si>
    <t>Остале текуће дознаке штићеницима-комунална потрошња соц.  угрожених лица</t>
  </si>
  <si>
    <t>Остале текуће дознаке штићеницима-средства за сахрану незбринутих лица</t>
  </si>
  <si>
    <t>Текуће помоћи ППБ, РВИ и цивилним жртвама рата</t>
  </si>
  <si>
    <t>Текуће помоћи ученицима и студентима у области обр., науке и културе-стипендије</t>
  </si>
  <si>
    <t>Текуће помоћи ученицима и студентима-дипломски и постдипломски радови</t>
  </si>
  <si>
    <t>Текуће помоћи породици-популациона политика</t>
  </si>
  <si>
    <t>Дознаке установама социјалне заштите-личне потребе корисника домског смјештаја</t>
  </si>
  <si>
    <t>Дознаке установама социјалне заштите за смјештај штићеника</t>
  </si>
  <si>
    <t>Дознаке пружаоцима услуга социјалне заштите средства за ђачке карте соц. угрожених ђака</t>
  </si>
  <si>
    <t>Буџетска резерва</t>
  </si>
  <si>
    <t>В. БРУТО БУЏЕТСКИ СУФИЦИТ/ДЕФИЦИТ         (А-Б)</t>
  </si>
  <si>
    <t>Г. НЕТО ИЗДАЦИ ЗА НЕФИНАНСИЈСКУ ИМОВИНУ (I-II)</t>
  </si>
  <si>
    <t>I  Примици за нефинансијску имовину</t>
  </si>
  <si>
    <t>Примици од продаје земљишта</t>
  </si>
  <si>
    <t>Примици по основу пореза на додату вриједност</t>
  </si>
  <si>
    <t>511100</t>
  </si>
  <si>
    <t>Издаци за изградњу по плану капиталних инвестиција</t>
  </si>
  <si>
    <t>Издаци за набавку канцеларијске, ком., гријне-расхладне и превозне опреме</t>
  </si>
  <si>
    <t>Издаци за набавку опреме за цивилну заштиту</t>
  </si>
  <si>
    <t xml:space="preserve">Издаци за нематеријалну произведену имовину </t>
  </si>
  <si>
    <t>Издаци за непроизведену сталну имовину</t>
  </si>
  <si>
    <t>Издаци за прибављање земљишта</t>
  </si>
  <si>
    <t>Издаци по основу пореза на додату вриједност</t>
  </si>
  <si>
    <t>Издаци по основу улазног ПДВ -пројекат Водовод Превија, Заблеће и Д. Рибник</t>
  </si>
  <si>
    <t>Д. БУЏЕТСКИ СУФИЦИТ/ДЕФИЦИТ (В+Г)</t>
  </si>
  <si>
    <t>Ђ. НЕТО ФИНАНСИРАЊЕ</t>
  </si>
  <si>
    <t>I  Примици од краткорочног и дугорочног задуживања</t>
  </si>
  <si>
    <t>Примици од краткорочног и дугорочног задуживања</t>
  </si>
  <si>
    <t>Примици од зајмова узетих од банака</t>
  </si>
  <si>
    <t xml:space="preserve">II  Издаци за отплату дугова </t>
  </si>
  <si>
    <t>Издаци за отплату главнице зајмова примљених од стране ИРБ РС</t>
  </si>
  <si>
    <t>Издаци за отплату главнице зајмова примљених од стране банака</t>
  </si>
  <si>
    <t>Издаци за отплату главнице зајмова примљених од стране банака-Рајфајзен банка дд</t>
  </si>
  <si>
    <t>РАЗЛИКА У ФИНАНСИРАЊУ (Д+Ђ)</t>
  </si>
  <si>
    <t>Буџетски приходи и примици за нефинансијску имовину</t>
  </si>
  <si>
    <t>Приходи од финансијске и нефинансијске имовине и позитивних курсних разлика-</t>
  </si>
  <si>
    <t xml:space="preserve">Накнада за коришћење шума и шумског земљишта-средства за развој неразвијених дијелова општине </t>
  </si>
  <si>
    <t>Накнада за заштиту вода коју плаћају власници тран. средстава која користе нафту или нафтне деривате</t>
  </si>
  <si>
    <t>Б ПРИМИЦИ ЗА НЕФИНАНСИЈСКУ ИМОВИНУ</t>
  </si>
  <si>
    <t>УКУПНИ БУЏЕТСКИ ПРИХОДИ И ПРИМИЦИ ЗА НЕФИНАНСИЈСКУ ИМОВИНУ</t>
  </si>
  <si>
    <t>Буџетски расходи и издаци за нефинансијску имовину</t>
  </si>
  <si>
    <t>Расходи за бруто плате (5-8)</t>
  </si>
  <si>
    <t>Расходи за текуће одржавање зграда</t>
  </si>
  <si>
    <t>Расходи за поклоне, награде и јубилеје (значајни датуми, Нова година...)</t>
  </si>
  <si>
    <t>Текући грантови организацијама и удружењима-ОШЦ "Рибник"</t>
  </si>
  <si>
    <t>Ф И Н А Н С И Р А Њ Е</t>
  </si>
  <si>
    <t>А. НЕТО ЗАДУЖИВАЊЕ (I-II)</t>
  </si>
  <si>
    <t xml:space="preserve">Издаци за отплату главнице примљених зајмова у земљи </t>
  </si>
  <si>
    <t>Б. РАСПОДЈЕЛА СУФИЦИТА ИЗ РАНИЈЕГ ПЕРИОДА</t>
  </si>
  <si>
    <t>Функционална класификација</t>
  </si>
  <si>
    <t>Функционални код</t>
  </si>
  <si>
    <t>Опис</t>
  </si>
  <si>
    <t>Индекс     (5/6)</t>
  </si>
  <si>
    <t>1</t>
  </si>
  <si>
    <t>2</t>
  </si>
  <si>
    <t>3</t>
  </si>
  <si>
    <t>4</t>
  </si>
  <si>
    <t>5</t>
  </si>
  <si>
    <t>6</t>
  </si>
  <si>
    <t>Укупни расходи          (збир функција)</t>
  </si>
  <si>
    <t>01</t>
  </si>
  <si>
    <t>Опште јавне услуге</t>
  </si>
  <si>
    <t>02</t>
  </si>
  <si>
    <t>Одбрана</t>
  </si>
  <si>
    <t>03</t>
  </si>
  <si>
    <t>Јавни ред и сигурност</t>
  </si>
  <si>
    <t>04</t>
  </si>
  <si>
    <t>Економски послови</t>
  </si>
  <si>
    <t>05</t>
  </si>
  <si>
    <t>Заштита човјекове околине</t>
  </si>
  <si>
    <t>06</t>
  </si>
  <si>
    <t>Стамбени и заједнички послови</t>
  </si>
  <si>
    <t>07</t>
  </si>
  <si>
    <t>Здравство</t>
  </si>
  <si>
    <t>08</t>
  </si>
  <si>
    <t>Рекреација, култура и религија</t>
  </si>
  <si>
    <t>09</t>
  </si>
  <si>
    <t>Образовање</t>
  </si>
  <si>
    <t>10</t>
  </si>
  <si>
    <t>Социјална заштита</t>
  </si>
  <si>
    <t>11</t>
  </si>
  <si>
    <t>Остало</t>
  </si>
  <si>
    <t xml:space="preserve">Назив потрошачке јединице: Одјељење за привреду и финансије </t>
  </si>
  <si>
    <t>Број потрошачке јединице: 00500100</t>
  </si>
  <si>
    <t>Р.бр</t>
  </si>
  <si>
    <t>Екон. код</t>
  </si>
  <si>
    <t>А.</t>
  </si>
  <si>
    <t>412000</t>
  </si>
  <si>
    <t>Расходи по основу коришћења роба и услуга (3+6+8+12+15+20+24)</t>
  </si>
  <si>
    <t>412200</t>
  </si>
  <si>
    <t>412240</t>
  </si>
  <si>
    <t xml:space="preserve">Расходи за услуге превоза </t>
  </si>
  <si>
    <t>412300</t>
  </si>
  <si>
    <t>412500</t>
  </si>
  <si>
    <t>Расходи за остало текуће одржавање-одржавање макад. локалних путева</t>
  </si>
  <si>
    <t>412600</t>
  </si>
  <si>
    <t>Расходи по основу дневница за службена путовања у земљи</t>
  </si>
  <si>
    <t>412700</t>
  </si>
  <si>
    <t xml:space="preserve">Расходи за стручне услуге (16-19) </t>
  </si>
  <si>
    <t>Расходи за трошкове одржавања лиценци</t>
  </si>
  <si>
    <t>412800</t>
  </si>
  <si>
    <t>Расходи по основу утрошка елек. расвјете на јавним површинама</t>
  </si>
  <si>
    <t>412900</t>
  </si>
  <si>
    <t>Расходи по основу котизација за семинаре и стручну литературу</t>
  </si>
  <si>
    <t>413000</t>
  </si>
  <si>
    <t xml:space="preserve">Расходи по основу камата на зајмове од стране ЕИБ-водовод  </t>
  </si>
  <si>
    <t>414000</t>
  </si>
  <si>
    <t>Субвенције у области пољопривреде</t>
  </si>
  <si>
    <t>Субвенције привредним субјектима у области саобраћаја-нерент. линије</t>
  </si>
  <si>
    <t>В.  Издаци за финансијску имовину и отплату дуга</t>
  </si>
  <si>
    <t>621000</t>
  </si>
  <si>
    <t>Издаци за отплату главнице зајмова примљених од стране банака-НЛБ Банка</t>
  </si>
  <si>
    <t>SET OF BOOKS ID</t>
  </si>
  <si>
    <t>FF SEGMENT 1</t>
  </si>
  <si>
    <t>Fond</t>
  </si>
  <si>
    <t>FF APP COL NAME 1</t>
  </si>
  <si>
    <t>SEGMENT1</t>
  </si>
  <si>
    <t>SET OF BOOKS NAME</t>
  </si>
  <si>
    <t>050 - Op¿tina Ribnik 2011</t>
  </si>
  <si>
    <t>FF SEGMENT 2</t>
  </si>
  <si>
    <t>Organizacija</t>
  </si>
  <si>
    <t>FF APP COL NAME 2</t>
  </si>
  <si>
    <t>SEGMENT2</t>
  </si>
  <si>
    <t>CHART OF ACCOUNTS ID</t>
  </si>
  <si>
    <t>FF SEGMENT 3</t>
  </si>
  <si>
    <t>Konto</t>
  </si>
  <si>
    <t>FF APP COL NAME 3</t>
  </si>
  <si>
    <t>SEGMENT3</t>
  </si>
  <si>
    <t>PERIOD SET NAME</t>
  </si>
  <si>
    <t>RS KALENDAR</t>
  </si>
  <si>
    <t>FF SEGMENT 4</t>
  </si>
  <si>
    <t>Subanalitika</t>
  </si>
  <si>
    <t>FF APP COL NAME 4</t>
  </si>
  <si>
    <t>SEGMENT4</t>
  </si>
  <si>
    <t>ACCOUNTED PERIOD TYPE</t>
  </si>
  <si>
    <t>FF SEGMENT 5</t>
  </si>
  <si>
    <t>Funkcija</t>
  </si>
  <si>
    <t>FF APP COL NAME 5</t>
  </si>
  <si>
    <t>SEGMENT5</t>
  </si>
  <si>
    <t>RESPONSIBILITY NAME</t>
  </si>
  <si>
    <t>2011 050 GL Bud¿et</t>
  </si>
  <si>
    <t>FF SEGMENT 6</t>
  </si>
  <si>
    <t>Projekat</t>
  </si>
  <si>
    <t>FF APP COL NAME 6</t>
  </si>
  <si>
    <t>SEGMENT6</t>
  </si>
  <si>
    <t>RESP APPLICATION ID</t>
  </si>
  <si>
    <t>RESPONSIBILITY ID</t>
  </si>
  <si>
    <t>DATABASE USERNAME</t>
  </si>
  <si>
    <t>APPS</t>
  </si>
  <si>
    <t>CONNECT STRING</t>
  </si>
  <si>
    <t>DB NAME</t>
  </si>
  <si>
    <t>OPSTINA_PRODUKCIJA</t>
  </si>
  <si>
    <t>FNDNAM</t>
  </si>
  <si>
    <t>GWYUID</t>
  </si>
  <si>
    <t>APPLICATIONS USERNAME</t>
  </si>
  <si>
    <t>nstojakovic</t>
  </si>
  <si>
    <t>APPLICATIONS USERNAME ID</t>
  </si>
  <si>
    <t>FF SEG SEPARATOR</t>
  </si>
  <si>
    <t>-</t>
  </si>
  <si>
    <t>NO OF FF SEGMENTS</t>
  </si>
  <si>
    <t>DELETE LOGIC TYPE</t>
  </si>
  <si>
    <t>P</t>
  </si>
  <si>
    <t>ROWS TO UPLOAD</t>
  </si>
  <si>
    <t>Y</t>
  </si>
  <si>
    <t>START JOURNAL IMPORT</t>
  </si>
  <si>
    <t>NE</t>
  </si>
  <si>
    <t>CRITERIA COLUMN</t>
  </si>
  <si>
    <t>LABEL TEXT ROW</t>
  </si>
  <si>
    <t>LABEL TEXT COLUMN</t>
  </si>
  <si>
    <t>FIELD NAME ROW</t>
  </si>
  <si>
    <t>FIELD NAME COLUMN</t>
  </si>
  <si>
    <t>FIRST DATA ROW</t>
  </si>
  <si>
    <t>NUMBER OF HEADER FIELDS</t>
  </si>
  <si>
    <t>NUMBER OF DETAIL FIELDS</t>
  </si>
  <si>
    <t>TEMPLATE TYPE</t>
  </si>
  <si>
    <t>TEMPLATE STYLE</t>
  </si>
  <si>
    <t>TEMPLATE NUMBER</t>
  </si>
  <si>
    <t>FUNCTIONAL CURRENCY</t>
  </si>
  <si>
    <t>KM</t>
  </si>
  <si>
    <t>POST ERRORS TO SUSPENSE</t>
  </si>
  <si>
    <t>N</t>
  </si>
  <si>
    <t>CREATE SUMMARY JOURNALS</t>
  </si>
  <si>
    <t>IMPORT DFF</t>
  </si>
  <si>
    <t>BUDGET ORG NAME</t>
  </si>
  <si>
    <t>050_BUDZ_ORG_11</t>
  </si>
  <si>
    <t>BUDGET ORG ID</t>
  </si>
  <si>
    <t>Назив потрошачке јединице: Начелник општине</t>
  </si>
  <si>
    <t>Број потрошачке јединице: 00500120</t>
  </si>
  <si>
    <t>411000</t>
  </si>
  <si>
    <t>411100</t>
  </si>
  <si>
    <t>Расходи за плату приправника</t>
  </si>
  <si>
    <t>Расходи за порез на плату</t>
  </si>
  <si>
    <t>411200</t>
  </si>
  <si>
    <t>411290</t>
  </si>
  <si>
    <t>Расходи за услуге одржавања јавних површина и заштите животне средине</t>
  </si>
  <si>
    <t>Расходи за бруто накнаде комисија -скупштинске комисије и тијела</t>
  </si>
  <si>
    <t>Расходи за бруто накнаде комисија-ОИК</t>
  </si>
  <si>
    <t>Расходи за бруто накнаде скупштинским одборницима</t>
  </si>
  <si>
    <t>Расходи по основу репрезентације</t>
  </si>
  <si>
    <t>Расходи за обиљежавање значајних датума Слава општине</t>
  </si>
  <si>
    <t>Остали непоменути расходи-средства за одржавање избора</t>
  </si>
  <si>
    <t xml:space="preserve">Остали непоменути расходи </t>
  </si>
  <si>
    <t>415000</t>
  </si>
  <si>
    <t>Грантови</t>
  </si>
  <si>
    <t>Капитални грантови-средства за изградњу и одржавање вјерских објеката</t>
  </si>
  <si>
    <t>510000</t>
  </si>
  <si>
    <t xml:space="preserve">Издаци за изградњу и прибављање објеката, саоб. и осталих објеката </t>
  </si>
  <si>
    <t>511300</t>
  </si>
  <si>
    <t>511700</t>
  </si>
  <si>
    <t>517100</t>
  </si>
  <si>
    <t>513100</t>
  </si>
  <si>
    <t>Назив потрошачке јединице: Центар за социјални рад</t>
  </si>
  <si>
    <t xml:space="preserve">Број потрошачке јединице: </t>
  </si>
  <si>
    <t xml:space="preserve">Расходи по основу утрошка енергије </t>
  </si>
  <si>
    <t xml:space="preserve">Расходи за текуће одржавање </t>
  </si>
  <si>
    <t>Накнаде за рад УО</t>
  </si>
  <si>
    <t>Остали непоменути расходи-средства за рад првостепене комисије за туђу његу</t>
  </si>
  <si>
    <t>Сталну новчану помоћ штићеницима центра за социјални рад-општина</t>
  </si>
  <si>
    <t>Сталну новчану помоћ штићеницима центра за социјални рад-министарство</t>
  </si>
  <si>
    <t>Додатак за његу и помоћ другог лица-општина</t>
  </si>
  <si>
    <t>Једнократна новчана помоћ центра за соц.рад</t>
  </si>
  <si>
    <t>Дознаке установама соц.заштите-личне потребе корисника домског смјештаја</t>
  </si>
  <si>
    <t>Дознаке установама соц.заштите-смјештај штићеника</t>
  </si>
  <si>
    <t>Назив потрошачке јединице: Одјељење за општу управу</t>
  </si>
  <si>
    <t>Број потрошачке јединице: 00500301</t>
  </si>
  <si>
    <t>Расходи по основу утрошка дрвета за огрев</t>
  </si>
  <si>
    <t>Расходи за комуналне услуге</t>
  </si>
  <si>
    <t>Расходи за текуће одржавање аутомобила</t>
  </si>
  <si>
    <t>Расходи за услуге штампања, граф.обраде, увезивање и сл.</t>
  </si>
  <si>
    <t>Расходи по основу котизације за семинаре и чланарине</t>
  </si>
  <si>
    <t>Остали расходи за стручно усавршавање</t>
  </si>
  <si>
    <t>Текући грантови организацијама и удружењима- финансирање ОО ЦK</t>
  </si>
  <si>
    <t>Текући грантови организацијама и удружењима-Шаховски клуб Рибник</t>
  </si>
  <si>
    <t>Текући грантови организацијама и удружењима-КУД "Рибник"</t>
  </si>
  <si>
    <t>Текући грантови орг. и удружењима-Омладинска школа спорта "Рибник"</t>
  </si>
  <si>
    <t>Текући грантови орг. и удружењима-Спелеолошко план. друштво Спид</t>
  </si>
  <si>
    <t>Текући грантови организацијама и удружењима-Пројекти НВО сектора</t>
  </si>
  <si>
    <t>Текући грантови орг. и удружењима-грантови за развој спорта</t>
  </si>
  <si>
    <t>Текући грантови орг. и удруж.- удруж. породица са четворо и више дјеце ЛАВ</t>
  </si>
  <si>
    <t>Текући грантови орг и удр- ОБО Рибник</t>
  </si>
  <si>
    <t>Текући грантови орг. и удр. из области образовања-школска такмичења</t>
  </si>
  <si>
    <t>Текући грантови орг. и удр. -грантови за развој културе</t>
  </si>
  <si>
    <t>Текући грантови орг. и удр. -средства за помоћ пензионерима</t>
  </si>
  <si>
    <t>Остале текуће дознаке штићеницима-комунална потрошња соц. угрожених лица</t>
  </si>
  <si>
    <t>Остале текуће дознаке штићеницима-Средства за сахране незбринутих лица</t>
  </si>
  <si>
    <t xml:space="preserve">Текуће дознаке ППБ, РВИ и цивилним жртвама рата </t>
  </si>
  <si>
    <t>Текуће помоћи ученицима и студентима у области обр.-стипендије</t>
  </si>
  <si>
    <t>Дознаке пружаоцима услуга социјалне заштите</t>
  </si>
  <si>
    <t>Дознаке пружаоцима услуга соц.заштите ученицима-ђачке карте соц. угрожених лица</t>
  </si>
  <si>
    <t>Издаци за набавку постројења и опреме</t>
  </si>
  <si>
    <t>Издаци за набавку канц, комуникационе, грејно-расхладне и превозне опреме</t>
  </si>
  <si>
    <t xml:space="preserve">Назив потрошачке јединице: Ј.У. "Народна библиотека Рибник" Рибник </t>
  </si>
  <si>
    <t>Број потрошачке јединице: 08180062</t>
  </si>
  <si>
    <t>Екон. Код</t>
  </si>
  <si>
    <t>Расходи по основу утрошка енергије, ком., комун. и транспортних услуга</t>
  </si>
  <si>
    <t>Накнада за рад УО</t>
  </si>
  <si>
    <t>Остале уговорене услуге</t>
  </si>
  <si>
    <t>Издаци за набавку опреме</t>
  </si>
  <si>
    <t>Издаци за набавку школских и библиотечких књига</t>
  </si>
  <si>
    <t>Назив потрошачке јединице: Средњошколски центар "Лазар Ђукић" Рибник</t>
  </si>
  <si>
    <t>Број потрошачке јединице: 08150024</t>
  </si>
  <si>
    <t>Расходи за телефонске услугe</t>
  </si>
  <si>
    <t>Расходи за поштанске услугe</t>
  </si>
  <si>
    <t>Расходи за услуге превоза</t>
  </si>
  <si>
    <t>Расходи за остале услуге превоза-стручне екскурзије</t>
  </si>
  <si>
    <t>Расходи за материјал за обуку ученика</t>
  </si>
  <si>
    <t>Расходи за текуће одржавање зграде-материјал и услуге</t>
  </si>
  <si>
    <t>Расходи за текуће одрж. возила-услуге</t>
  </si>
  <si>
    <t>Расходи за стручне услуге</t>
  </si>
  <si>
    <t>Трошкови осигурања радника и ученика</t>
  </si>
  <si>
    <t>Расходи за таксе и накнаде за регистрацију моторних возила</t>
  </si>
  <si>
    <t>Назив потрошачке јединице - Ј.У. "Културни центар Рибник" Рибник</t>
  </si>
  <si>
    <t>Број потрошачке јединице 00500500</t>
  </si>
  <si>
    <t>Економски код</t>
  </si>
  <si>
    <t>Расходи за текуће одржавање спортске дворане</t>
  </si>
  <si>
    <t>Расходи за текуће одржавање канцеларијске опреме</t>
  </si>
  <si>
    <t xml:space="preserve">Трошкови осигурања радника </t>
  </si>
  <si>
    <t>Накнада за рад Управног одбора</t>
  </si>
  <si>
    <t>Расходи за бруто накнаде по основу уговора о дјелу</t>
  </si>
  <si>
    <t>Расходи по основу доприноса за солидарност</t>
  </si>
  <si>
    <t>Издаци за набавку рачунарске опреме</t>
  </si>
  <si>
    <t>О П Ш Т И Н С К А   У П Р А В А</t>
  </si>
  <si>
    <t>Р А С Х О Д И</t>
  </si>
  <si>
    <t>Економска класификација</t>
  </si>
  <si>
    <t>Расходи за остало текуће одржавање-одржавање локалних путева</t>
  </si>
  <si>
    <t>Расходи по основу нафте и нафтних деривата</t>
  </si>
  <si>
    <t>Расходи за услуге штампања</t>
  </si>
  <si>
    <t>Расходи по основу утрошка ел. расвјете на јавним површинама</t>
  </si>
  <si>
    <t>Расходи за услуге испитивања и заштиту животне средине</t>
  </si>
  <si>
    <t>Расходи по основу котизација за семинаре, чланарине</t>
  </si>
  <si>
    <t>Расходи за бруто накнаде комисија-скупштинске комисије и тијела</t>
  </si>
  <si>
    <t>Расходи за бруто накнаде за скупштинске одборнике</t>
  </si>
  <si>
    <t>Расходи за обиљ. значајних датума (Слава општине, ликовна колонија...)</t>
  </si>
  <si>
    <t>Остали непоменути расходи-трошкови одржавања избора</t>
  </si>
  <si>
    <t xml:space="preserve">Расходи по основу камата на зајмове од стране ЕИБ-водовод </t>
  </si>
  <si>
    <t>Субвенција привр. субјектима у области саоб. и веза-нерент. линије</t>
  </si>
  <si>
    <t>Текући грантови орг.и удрж.-ООЦК</t>
  </si>
  <si>
    <t>Текући грантови орг.и удрж-Шаховски клуб Рибник</t>
  </si>
  <si>
    <t>Текући грантови орг.и удрж- КУД Рибник</t>
  </si>
  <si>
    <t>Текући грантови орг.и удрж-Омл. школа спорта "Рибник"</t>
  </si>
  <si>
    <t>Текући грантови орг.и удрж-Средства за пројекте НВО-а</t>
  </si>
  <si>
    <t>Текући грантови орг.и удрж-Средства за развој спорта</t>
  </si>
  <si>
    <t>Текући грантови орг.и удрж-Средства за финансирање активности ОБО</t>
  </si>
  <si>
    <t>Текући грантови орг.и удрж-Средства за школска такмичења</t>
  </si>
  <si>
    <t>Текући грантови орг.и удрж-Средства за културу</t>
  </si>
  <si>
    <t>Текући грантови орг.и удрж-Средства за помоћ пензионерима</t>
  </si>
  <si>
    <t>Капитални грантови-средства за реконстр. и одрж. вјерских објеката</t>
  </si>
  <si>
    <t>Остале текуће дознаке штићеницима-комунална потрошња соц. угр. лица</t>
  </si>
  <si>
    <t>Текуће помоћи учен. и студентима у области образовања-стипендије</t>
  </si>
  <si>
    <t>Текуће помоћи учен. и студентима у области образовања-дипломски рад</t>
  </si>
  <si>
    <t>Остали текући грантови-средства за популациону политику</t>
  </si>
  <si>
    <t xml:space="preserve">Дознаке пружаоцима услуга социјалне заштите </t>
  </si>
  <si>
    <t>Дознаке пружаоцима услуга соц.зашт.-ђачке карте соц. угр. ђака</t>
  </si>
  <si>
    <t>Издаци за набавку канцеларијске, комуникационе и превозне опреме</t>
  </si>
  <si>
    <t>В.  Издаци за финансијску имовину и отплату дугова</t>
  </si>
  <si>
    <t>Помоћи другим нивоима владе - буџетска резерва</t>
  </si>
  <si>
    <t>Дознаке пружаоцима услуга социјалне заштите (44+45)</t>
  </si>
  <si>
    <t xml:space="preserve">Расходи за комуналне услуге </t>
  </si>
  <si>
    <t>Остали непоменути расходи-заштита од елем. непогода накнада за коришћење пољопривредног земљишта</t>
  </si>
  <si>
    <t>Расходи за остале бруто накнаде за рад ван радног односа ванредно образовање- Средњошколски центар Лазар Ђукић</t>
  </si>
  <si>
    <t>Издаци за отплату главнице зајмова Рајфајзен банка дд</t>
  </si>
  <si>
    <t>Буџет 2016.год.</t>
  </si>
  <si>
    <t>415237</t>
  </si>
  <si>
    <t>Процјена 31.12.16</t>
  </si>
  <si>
    <t>Процјена 31.12.16.год.</t>
  </si>
  <si>
    <t>Процјена 31.12.16.</t>
  </si>
  <si>
    <t>412961</t>
  </si>
  <si>
    <t>Расходи по основу поврата пореза и доприноса по записнику ПУРС</t>
  </si>
  <si>
    <t>Порез на приходе од пољопривреде и шумарства</t>
  </si>
  <si>
    <t>Порези на доходак</t>
  </si>
  <si>
    <t xml:space="preserve">Порез на промет услуга </t>
  </si>
  <si>
    <t>Општи порези на промет услуга</t>
  </si>
  <si>
    <t xml:space="preserve">Порез на промет производа  </t>
  </si>
  <si>
    <t>Посебна републичка такса на деривате нафте</t>
  </si>
  <si>
    <t>Накнада за воде за узгој рибе</t>
  </si>
  <si>
    <t>Накнада за узгој рибе у кавезима</t>
  </si>
  <si>
    <t>511200</t>
  </si>
  <si>
    <t xml:space="preserve">Издаци за инвест одржавање, реконструкцију и адаптацију </t>
  </si>
  <si>
    <t>Расходи за остало текуће одржавање-интервентно одржавање локалних путева</t>
  </si>
  <si>
    <t>Порез на имовину (10-12)</t>
  </si>
  <si>
    <t>Порез на лична примања и приходе од самосталне дјелатности (6-8)</t>
  </si>
  <si>
    <t>ПОРЕСКИ ПРИХОДИ (3+5+9+13+15+17+19)</t>
  </si>
  <si>
    <t>И. НЕУТРОШЕНА НАМЈЕНСКА СРЕДСТВА</t>
  </si>
  <si>
    <t>В. НЕУТРОШЕНА НАМЈЕНСКА СРЕДСТВА</t>
  </si>
  <si>
    <t>ФИНАНСИРАЊЕ (А+Б+В)</t>
  </si>
  <si>
    <t>Извршење 30.09.16.</t>
  </si>
  <si>
    <t>Остварење 30.09.16.год.</t>
  </si>
  <si>
    <t>Извршење 30.09.16</t>
  </si>
  <si>
    <t>Извршење 2015.год.</t>
  </si>
  <si>
    <t>Приходи од земљишне ренте</t>
  </si>
  <si>
    <t>Трансфери јед. лок. самоуправе право на подршку у изједначавању могућности дјеце</t>
  </si>
  <si>
    <t>Остали трансфери јед.лок.самоуправе средства лутрије</t>
  </si>
  <si>
    <t>511231</t>
  </si>
  <si>
    <t>Инвестиционо одржавање, реконструкција локалних путева</t>
  </si>
  <si>
    <t>511718</t>
  </si>
  <si>
    <t>Расходи за текуће одржавање ватрогасних апарата</t>
  </si>
  <si>
    <t>Текући грантови организацијама и удружењима-Савез за ријетке болести РС</t>
  </si>
  <si>
    <t>Е. НЕТО ПРИМИЦИ ОД НЕФИНАНСИЈСКЕ ИМОВИНЕ</t>
  </si>
  <si>
    <t>ПРИМИЦИ ОД ФИНАНСИЈСКЕ ИМОВИНЕ</t>
  </si>
  <si>
    <t>Примици од наплате зајмова датих јединицама локалне самоуправе</t>
  </si>
  <si>
    <t>Ж. НЕТО ЗАДУЖИВАЊЕ (I-II)</t>
  </si>
  <si>
    <t>З. РАСПОДЈЕЛА СУФИЦИТА ИЗ РАНИЈИХ ПЕРИОДА</t>
  </si>
  <si>
    <t>Накнада за извађени материјал</t>
  </si>
  <si>
    <t>7/6</t>
  </si>
  <si>
    <t>511134</t>
  </si>
  <si>
    <t>511131</t>
  </si>
  <si>
    <t>Издаци за изградњу јавне расвјете</t>
  </si>
  <si>
    <t>511191</t>
  </si>
  <si>
    <t>Издаци за изградњу водовода</t>
  </si>
  <si>
    <t>7/4</t>
  </si>
  <si>
    <t>Субвенција за суфинансирање плата приправника по посебним прог.</t>
  </si>
  <si>
    <t>Остали непоменути расходи-заштита од елем. непогода водне накнаде</t>
  </si>
  <si>
    <t>Расходи за збирне доприносе на плату</t>
  </si>
  <si>
    <t>411199</t>
  </si>
  <si>
    <t>411300</t>
  </si>
  <si>
    <t>411311</t>
  </si>
  <si>
    <t>Расходи за плату за вријеме боловања који се не рефундирају</t>
  </si>
  <si>
    <t>411391</t>
  </si>
  <si>
    <t>Расходи за порезе на накнаду плата за вријеме боловања</t>
  </si>
  <si>
    <t>411399</t>
  </si>
  <si>
    <t>Расходи за доприносе на накнаду плата за вријеме боловања</t>
  </si>
  <si>
    <t>411400</t>
  </si>
  <si>
    <t>411411</t>
  </si>
  <si>
    <t>Расходи за отпремнине по колективном уговору</t>
  </si>
  <si>
    <t>411412</t>
  </si>
  <si>
    <t>411414</t>
  </si>
  <si>
    <t>Расходи за новчане помоћи у случају смрти члана уже породице</t>
  </si>
  <si>
    <t>419100</t>
  </si>
  <si>
    <t>Расходи по судским рјешењима</t>
  </si>
  <si>
    <t xml:space="preserve">Расходи по основу исплате дуга по судским рјешењима </t>
  </si>
  <si>
    <t>419110</t>
  </si>
  <si>
    <t>415230</t>
  </si>
  <si>
    <t>415239</t>
  </si>
  <si>
    <t>Остали капитални грантови-средства за избјегла и расељена лица и повратнике</t>
  </si>
  <si>
    <t>Расходи за бруто накнаде трошкова и ост личних примања запослених</t>
  </si>
  <si>
    <t>411260</t>
  </si>
  <si>
    <t>Остали капитални грантови-стамбено збрињавање социјално угрожених лица</t>
  </si>
  <si>
    <t>Остали капитални грантови-средства за стамбено збрињавање РВИ и ППБ</t>
  </si>
  <si>
    <t>Расходи за компјутерски материјал</t>
  </si>
  <si>
    <t>412319</t>
  </si>
  <si>
    <t>Расходи по основу дневница за службена путовања</t>
  </si>
  <si>
    <t>Расходи за остали канцелкаријски материјал</t>
  </si>
  <si>
    <t xml:space="preserve">Расходи по основу путовања и смјештаја         </t>
  </si>
  <si>
    <t xml:space="preserve">Текући грантови орг. и удружењима-Средства за финансирање активности ОБО </t>
  </si>
  <si>
    <t xml:space="preserve">Текући грантови орг. и удружењима-средства за финансирање активности ОБО </t>
  </si>
  <si>
    <t>412731</t>
  </si>
  <si>
    <t>Остали непоменути расходи-средства за одржавање избора Савјет МЗ</t>
  </si>
  <si>
    <t>Израда Стратегије развоја општине</t>
  </si>
  <si>
    <t>Расходи за остале бруто накнаде за рад ван радног односа Савјет МЗ</t>
  </si>
  <si>
    <t xml:space="preserve">Грантови </t>
  </si>
  <si>
    <t>Текући грантови непрофитним субјектима у земљи</t>
  </si>
  <si>
    <t>Назив потрошачке јединице: Скупштина општине</t>
  </si>
  <si>
    <t>Број потрошачке јединице: 00500110</t>
  </si>
  <si>
    <t xml:space="preserve">Укупно потрошачка јединица </t>
  </si>
  <si>
    <t>Грантови (19)</t>
  </si>
  <si>
    <t>Уговорене услуге (11-17)</t>
  </si>
  <si>
    <t>Расходи за режијски материјал (6+7)</t>
  </si>
  <si>
    <t>Текући расходи (2+4+18)</t>
  </si>
  <si>
    <t>Издаци за отплату дугова (46-48)</t>
  </si>
  <si>
    <t>Укупно потрошачка јединица (1+45)</t>
  </si>
  <si>
    <t>Субвенције (41-43)</t>
  </si>
  <si>
    <t>Расходи финансирања и други финансијски трошкови (36-39)</t>
  </si>
  <si>
    <t>Уговорене услуге (27-34)</t>
  </si>
  <si>
    <t>Расходи за услуге одрж. јавних површина и заш.жив.средине (23-25)</t>
  </si>
  <si>
    <t xml:space="preserve">Расходи за стручне услуге (18-21) </t>
  </si>
  <si>
    <t xml:space="preserve">Расходи по основу путовања и смјештаја </t>
  </si>
  <si>
    <t>Расходи за текуће одржавање (12-14)</t>
  </si>
  <si>
    <t>Расходи за режијски материјал (9+10)</t>
  </si>
  <si>
    <t>Расходи по основу коришћења роба и услуга (5+8+11+15+17+22+26)</t>
  </si>
  <si>
    <t>Текући расходи (2+4+35+40)</t>
  </si>
  <si>
    <t>Расходи по основу утрошка енергије, ком, комуник.и транс. услуга (6)</t>
  </si>
  <si>
    <t>Расходи за отпремнине и једнократне помоћи (21-23)</t>
  </si>
  <si>
    <t>Расходи за накнаду плате запослених за вријеме боловања (17-19)</t>
  </si>
  <si>
    <t>Расходи за накнаду плате зап. за вријеме боловања (17-19)</t>
  </si>
  <si>
    <t>Расходи за бруто накнаде трош.и ост. личних примања зап. (9-13)</t>
  </si>
  <si>
    <t>Расходи за бруто плате (4-7)</t>
  </si>
  <si>
    <t>Расходи за лична примања (3+8+14+16+20)</t>
  </si>
  <si>
    <t>Дознаке грађанима које се исплаћују из буџ. општине (38-42)</t>
  </si>
  <si>
    <t>Дознаке на име соц. заштите које се исплаћују из буџ. општине (37+43)</t>
  </si>
  <si>
    <t>Остали непоменути расходи (33-35)</t>
  </si>
  <si>
    <t>Расходи по основу путовања и смјештаја</t>
  </si>
  <si>
    <t>Расходи за комуникационе услуге    (22-24)</t>
  </si>
  <si>
    <t>Расходи за режијски материјал (26+27)</t>
  </si>
  <si>
    <t>Расходи за комуналне услуге (19+20)</t>
  </si>
  <si>
    <t>Расходи по основу утрошка енергије, ком, комуник.и тр. услуга (16+18+21)</t>
  </si>
  <si>
    <t>Расходи по основу коришћења роба и услуга (15+25+28+30+32)</t>
  </si>
  <si>
    <t xml:space="preserve">Расходи за бруто накнаде трошкова и ост личних примања запос. (8-11) </t>
  </si>
  <si>
    <t>Расходи за бруто плате (4-6)</t>
  </si>
  <si>
    <t>Расходи за лична примања (3+7+12)</t>
  </si>
  <si>
    <t>Текући расходи (2+14+36)</t>
  </si>
  <si>
    <t>Расходи по основу коришћења роба и услуга (5+15+18+22+25)</t>
  </si>
  <si>
    <t>Расходи по основу утрошка енергије, ком, комуник.и транс. услуга (6+9+11)</t>
  </si>
  <si>
    <t>Расходи по основу утрошка енергије (7+8)</t>
  </si>
  <si>
    <t>Расходи за комуникационе услуге      (12-14)</t>
  </si>
  <si>
    <t>Расходи за режијски материјал         (16+17)</t>
  </si>
  <si>
    <t>Расходи за текуће одржавање (19-21)</t>
  </si>
  <si>
    <t>Расходи за стручне услуге (23+24)</t>
  </si>
  <si>
    <t>Остали непоменути расходи (26-28)</t>
  </si>
  <si>
    <t xml:space="preserve">Текуће помоћи ученицима и студентима у области обр.-дипломски и постдипломски </t>
  </si>
  <si>
    <t>Укупно потрошачка јединица (1+17)</t>
  </si>
  <si>
    <t>Остале уговорене услуге (11-16)</t>
  </si>
  <si>
    <t>Расходи за режијски материјал (8+9)</t>
  </si>
  <si>
    <t>Расходи по основу коришћења роба и услуга (5+7+10)</t>
  </si>
  <si>
    <t>Текући расходи (2+4)</t>
  </si>
  <si>
    <t>Укупно потрошачка јединица (1+38)</t>
  </si>
  <si>
    <t>Остали непоменути расходи (32-37)</t>
  </si>
  <si>
    <t>Расходи за текуће одржавање (25+26)</t>
  </si>
  <si>
    <t>Расходи за режијски материјал (18-21)</t>
  </si>
  <si>
    <t>Расходи за комуналне услуге (11-14)</t>
  </si>
  <si>
    <t>Расходи по основу утрошка енергије     (8+9)</t>
  </si>
  <si>
    <t>Расходи по основу утрошка енергије, комун., комуник.и транспортних услуга (7+10+15)</t>
  </si>
  <si>
    <t>Расходи по основу коришћења роба и услуга (6+17+22+24+27+29+31)</t>
  </si>
  <si>
    <t xml:space="preserve">Расходи за бруто накнаде трошкова и осталих лич. примања запос. (3+4) </t>
  </si>
  <si>
    <t>Текући расходи (2+5)</t>
  </si>
  <si>
    <t>Расходи за бруто накнаде трошкова и осталих личних примања (8-11)</t>
  </si>
  <si>
    <t>Расходи за лична примања (4+9+15+17+21)</t>
  </si>
  <si>
    <t>Расходи за бруто накнаде трошкова и ост. личних примања запос.   (10-14)</t>
  </si>
  <si>
    <t>Расходи за накнаду плате запос. за вријеме боловања (18-20)</t>
  </si>
  <si>
    <t>Расходи за отпремнине и једнократне помоћи (22-24)</t>
  </si>
  <si>
    <t>Расходи за режијски материјал (39+40)</t>
  </si>
  <si>
    <t>Трансфери између различитих нивоа власти (60-63)</t>
  </si>
  <si>
    <t>Властити приходи буџетских корисника општина (48-50)</t>
  </si>
  <si>
    <t>Приходи од пружања јавних услуга (46+47)</t>
  </si>
  <si>
    <t>Накнаде по разним основама (32-44)</t>
  </si>
  <si>
    <t>Комуналне накнаде и таксе (29+30)</t>
  </si>
  <si>
    <t>Административне накнаде и таксе (26+27)</t>
  </si>
  <si>
    <t>Накнаде и таксе и приходи од пружања јавних услуга (25+28+31+45)</t>
  </si>
  <si>
    <t>НЕПОРЕСКИ ПРИХОДИ (21+24+51+53)</t>
  </si>
  <si>
    <t>А. БУЏЕТСКИ ПРИХОДИ  (2+20+56+59)</t>
  </si>
  <si>
    <t>Трансфери јединицама локалне самоуправе (60+63)</t>
  </si>
  <si>
    <t>Расходи за бруто накнаде трошкова и ост. личних примања запослених (73-77)</t>
  </si>
  <si>
    <t>Расходи за бруто плате (68-71)</t>
  </si>
  <si>
    <t>Инвест. одржавање, реконс. локалних путева</t>
  </si>
  <si>
    <t>Расходи за лична примања (4+9+15+16+20)</t>
  </si>
  <si>
    <t xml:space="preserve">Расходи за бруто накнаде трошкова и осталих личних примања запослених (10-14) </t>
  </si>
  <si>
    <t>Расходи за услуге одржавања јавних површина и заштите жив. средине (67-70)</t>
  </si>
  <si>
    <t xml:space="preserve">Издаци за набавку постројења и опреме </t>
  </si>
  <si>
    <t>412100</t>
  </si>
  <si>
    <t>Расходи за закуп зграда и грађевинских објеката</t>
  </si>
  <si>
    <t>412112</t>
  </si>
  <si>
    <t>Расходи за закуп пословних објеката</t>
  </si>
  <si>
    <t>Текуће помоћи породици-популациона политика + ИВФ поступак</t>
  </si>
  <si>
    <t>Текући грантови организацијама и удружењима-Бусијански резонанс</t>
  </si>
  <si>
    <t>Текући грантови орг. и удр. -Удружење произвођача воћних ракија</t>
  </si>
  <si>
    <t>Текући грантови орг. и удружењима-СРД Рибник</t>
  </si>
  <si>
    <t>Издаци за изградњу локалних путева-саобраћајна сигнализација</t>
  </si>
  <si>
    <t>Капитални грантови из области образовања- суфинансирање пројеката основних школа</t>
  </si>
  <si>
    <t>Капитални грантови из области образовања- суф. пројеката ОШ</t>
  </si>
  <si>
    <t>Капитални грантови из области образовања- суф. пројеката СШЦ</t>
  </si>
  <si>
    <t>Капитални грантови из области образовања- суфинансирање пројеката СШЦ</t>
  </si>
  <si>
    <t>Укупно потрошачка јединица (1+58)</t>
  </si>
  <si>
    <t>Капитални грантови (52-55)</t>
  </si>
  <si>
    <t>Субвенције (48+49)</t>
  </si>
  <si>
    <t>Остали непоменути расходи-заштита од ел. непогода накнада за кор пољ.земљишта</t>
  </si>
  <si>
    <t>Уговорене услуге (33-60)</t>
  </si>
  <si>
    <t>Расходи за стручне услуге (28+29)</t>
  </si>
  <si>
    <t>Расходи по основу коришћења роба и услуга (25+27+30+32)</t>
  </si>
  <si>
    <t>Текући расходи (2+24+47+50+56)</t>
  </si>
  <si>
    <t>Дознаке грађанима које се исплаћују из буџета општине   (135-140)</t>
  </si>
  <si>
    <t>Субвенције (93-97 )</t>
  </si>
  <si>
    <t>Расходи финансирања и други финансијски трошкови (88-91)</t>
  </si>
  <si>
    <t>Остали непоменути расходи (67-86)</t>
  </si>
  <si>
    <t>Расходи за услуге одрж. јавних површина и заш. жив. средине (62-65)</t>
  </si>
  <si>
    <t>Расходи за стручне услуге (53-60)</t>
  </si>
  <si>
    <t>Расходи за текуће одржавање                   (44-49)</t>
  </si>
  <si>
    <t>Расходи за комуникационе услуге               (35-37)</t>
  </si>
  <si>
    <t>Расходи по основу утрошка енергије (30+31)</t>
  </si>
  <si>
    <t>Расходи по основу утрошка енергије, ком, комуник и транс услуга (29+32+34+38)</t>
  </si>
  <si>
    <t>Расходи по основу коришћења роба и услуга (26+28+40+43+50+52+61+66)</t>
  </si>
  <si>
    <t xml:space="preserve">Субвенције (104-108) </t>
  </si>
  <si>
    <t>Расходи финансирања и други финансијски трошкови (99-102)</t>
  </si>
  <si>
    <t>Остали непоменути расходи (74-97)</t>
  </si>
  <si>
    <t>Расходи за стручне услуге (59-67)</t>
  </si>
  <si>
    <t>Расходи за текуће одржавање (50-55)</t>
  </si>
  <si>
    <t>Расходи за материјал за посебне намјене (47+48)</t>
  </si>
  <si>
    <t xml:space="preserve">Расходи за режијски материјал (42-45) </t>
  </si>
  <si>
    <t xml:space="preserve">Расходи за услуге превоза (39+40) </t>
  </si>
  <si>
    <t>Расходи за комуникационе услуге (35-37)</t>
  </si>
  <si>
    <t xml:space="preserve">Расходи за комуналне услуге (32+33) </t>
  </si>
  <si>
    <t>Расходи по основу утрошка енергије (29+30)</t>
  </si>
  <si>
    <t xml:space="preserve">Расходи по основу утрошка енергије, ком.комун. и транс. услуга (28+31+34+38) </t>
  </si>
  <si>
    <t xml:space="preserve">Расходи по основу коришћења роба и услуга (25+27+41+46+49+56+58+68+73) </t>
  </si>
  <si>
    <t>Укупно потрошачка јединица (1+40)</t>
  </si>
  <si>
    <t>Остали непоменути расходи (34-39)</t>
  </si>
  <si>
    <t>Расходи за стручне услуге (31+32)</t>
  </si>
  <si>
    <t>Расходи за текуће одржавање (28+29)</t>
  </si>
  <si>
    <t>Расходи за режијски материјал (23+24)</t>
  </si>
  <si>
    <t>Расходи по основу утрошка комуникационих услуга (20+21)</t>
  </si>
  <si>
    <t>Расходи за накнаду плате зап. за вријеме боловања (15-17)</t>
  </si>
  <si>
    <t>Расходи за лична примања (3+7+12+14)</t>
  </si>
  <si>
    <t>Текући расходи (2+18)</t>
  </si>
  <si>
    <t>Расходи по основу коришћења роба и услуга (19+22+25+27+30+33)</t>
  </si>
  <si>
    <t>Субвенције (168-172)</t>
  </si>
  <si>
    <t>Расходи финансирања и други финансијски трошкови (163-166)</t>
  </si>
  <si>
    <t xml:space="preserve">Остали непоменути расходи (138-161) </t>
  </si>
  <si>
    <t xml:space="preserve">Расходи за услуге одржавања јав површина и заш жив. средине (133-136) </t>
  </si>
  <si>
    <t>Расходи за стручне услуге (123-131)</t>
  </si>
  <si>
    <t xml:space="preserve">Расходи за текуће одржавање (114-119) </t>
  </si>
  <si>
    <t>Расходи за материјал за посебне намјене (111+112)</t>
  </si>
  <si>
    <t>Расходи за режијски материјал (106-109)</t>
  </si>
  <si>
    <t>Расходи за услуге превоза (103+104)</t>
  </si>
  <si>
    <t>Расходи за комуникационе услуге           (99-101)</t>
  </si>
  <si>
    <t>Расходи за комуналне услуге (96+97)</t>
  </si>
  <si>
    <t>Расходи по основу утрошка енергије (93+94)</t>
  </si>
  <si>
    <t>Расходи по основу утрошка енергије, ком.комун. и транс. услуга (92+95+98+102)</t>
  </si>
  <si>
    <t>Расходи по основу кориш. роба и услуга (89+91+105+110+113+120+122+132+137)</t>
  </si>
  <si>
    <t>Расходи за накнаду плате запослених за вријеме боловања (81-83)</t>
  </si>
  <si>
    <t>Расходи за лична примања (67+72+78+80+84)</t>
  </si>
  <si>
    <t>Текући грантови орг. и удруж.- Коло српских сестара "Блага Марија"</t>
  </si>
  <si>
    <t>Текући грантови непрофитним субјектима у земљи (175-201)</t>
  </si>
  <si>
    <t xml:space="preserve">Грантови (174+202) </t>
  </si>
  <si>
    <t>Капитални грантови (203-208)</t>
  </si>
  <si>
    <t xml:space="preserve">Дознаке грађанима које се исплаћују из буџета општине (211-221) </t>
  </si>
  <si>
    <t>Дознаке на име соц. заштите које се исплаћују из буџета општине (210+222)</t>
  </si>
  <si>
    <t>I  Примици за нефинансијску имовину (232+233)</t>
  </si>
  <si>
    <t>Дознаке пружаоцима услуга социјалне заштите (223-225)</t>
  </si>
  <si>
    <t>Расходи за отпремнине и једнократне помоћи (85-87)</t>
  </si>
  <si>
    <t>А.  Текући расходи (66+88+162+167+173+209+226)</t>
  </si>
  <si>
    <t>Б. БУЏЕТСКИ РАСХОДИ (65+228)</t>
  </si>
  <si>
    <t xml:space="preserve">Текући грантови непрофитним субјектима у земљи (111-137) </t>
  </si>
  <si>
    <t xml:space="preserve">Грантови (110+138) </t>
  </si>
  <si>
    <t>Капитални грантови (139-144)</t>
  </si>
  <si>
    <t>Дознаке на име соц. заштите које се исплаћују из буџета општине (146+158)</t>
  </si>
  <si>
    <t xml:space="preserve">Дознаке грађанима које се исплаћују из буџета општине (147-157) </t>
  </si>
  <si>
    <t>Дознаке пружаоцима услуга социјалне заштите (159-161)</t>
  </si>
  <si>
    <t>УКУПНИ БУЏЕТСКИ РАСХОДИ И ИЗДАЦИ ЗА НЕФИНАНСИЈСКУ ИМОВИНУ (1+165)</t>
  </si>
  <si>
    <t xml:space="preserve">А.  Текући расходи (3+24+98+103+109+145+162) </t>
  </si>
  <si>
    <t>Б. БУЏЕТСКИ РАСХОДИ (2+164)</t>
  </si>
  <si>
    <t>Текући грантови непрофитним субјектима у земљи (31-57)</t>
  </si>
  <si>
    <t>Грантови (30+58)</t>
  </si>
  <si>
    <t>Укупно потрошачка јединица (1+71)</t>
  </si>
  <si>
    <t>Дознаке грађанима које се исплаћују из буџета општине (63-68)</t>
  </si>
  <si>
    <t>Дознаке на име соц. заштите које се исплаћују из буџета општине (62+69)</t>
  </si>
  <si>
    <t>Капитални грантови (59+60)</t>
  </si>
  <si>
    <t>Текући расходи (2+4+29+61)</t>
  </si>
  <si>
    <t>Остали текући грантови у земљи           (128-133)</t>
  </si>
  <si>
    <t>Текући грантови непрофитним субјектима у земљи (100-126)</t>
  </si>
  <si>
    <t>Грантови (99+127)</t>
  </si>
  <si>
    <t>Дознаке на име социјалне заштите које се исплаћују из буџета општине (135+142)</t>
  </si>
  <si>
    <t>А.  Текући расходи (3+25+87+92+98+134+144)</t>
  </si>
  <si>
    <t>II  Расходи по економским категоријама (2+146+164+169)</t>
  </si>
  <si>
    <t>Издаци за изградњу по Плану капиталних инвестиција</t>
  </si>
  <si>
    <t>Издаци за изградњу по Плану капиталних инвестиција-намјенска средства*</t>
  </si>
  <si>
    <t>511100*</t>
  </si>
  <si>
    <t>Издаци за изградњу објеката, саоб. и осталих објеката (60-64)</t>
  </si>
  <si>
    <t>Издаци за нефинансијску имовину (59+65+67+69+71+73)</t>
  </si>
  <si>
    <t>Издаци за произведену сталну имовину (148+154+156+159)</t>
  </si>
  <si>
    <t>Б.  Издаци за нефинансијску имовину (147+161)</t>
  </si>
  <si>
    <t>Набавка постројења и опреме                 (157+158)</t>
  </si>
  <si>
    <t>Издаци за отплату дугова (167-169)</t>
  </si>
  <si>
    <t>Набавка грађевинских објеката (236-240)</t>
  </si>
  <si>
    <t xml:space="preserve">II  Издаци за нефинансијску имовину                (235+241+243+247+249+251) </t>
  </si>
  <si>
    <t xml:space="preserve">Издаци за отплату главнице примљених зајмова у земљи (264-266) </t>
  </si>
  <si>
    <t xml:space="preserve">Издаци за набавку постројења и опреме       (244-246)  </t>
  </si>
  <si>
    <t>Набавка грађевинских објеката (167-171)</t>
  </si>
  <si>
    <t>ИЗДАЦИ ЗА НЕФИНАНСИЈСКУ ИМОВИНУ           (166+172+174+178+180+182)</t>
  </si>
  <si>
    <t xml:space="preserve">Издаци за набавку постројења и опреме    (175-177)  </t>
  </si>
  <si>
    <t xml:space="preserve">  Б У Џ Е Т  О П Ш Т И Н Е   Р И Б Н И К    З А    2 0 1 7. Г О Д И Н У</t>
  </si>
  <si>
    <t>Буџет  2017.год.</t>
  </si>
  <si>
    <t xml:space="preserve">  Б У Џ Е Т   О П Ш Т И Н Е   Р И Б Н И К    З А    2 0 1 7. Г О Д И Н У</t>
  </si>
  <si>
    <t xml:space="preserve"> Б У Џ Е Т   О П Ш Т И Н Е   Р И Б Н И К    З А    2 0 1 7. Г О Д И Н У</t>
  </si>
  <si>
    <t xml:space="preserve">  Б У Џ Е Т А  О П Ш Т И Н Е   Р И Б Н И К    З А    2 0 1 7. Г О Д И Н У</t>
  </si>
  <si>
    <t>Буџет 2017. год.</t>
  </si>
  <si>
    <t>Б У Џ Е Т   О П Ш Т И Н Е    Р И Б Н И К    З А    2 0 1 7.  Г О Д И Н У</t>
  </si>
  <si>
    <t>БУЏЕТ ОПШТИНЕ РИБНИК ЗА 2017. ГОДИНУ</t>
  </si>
</sst>
</file>

<file path=xl/styles.xml><?xml version="1.0" encoding="utf-8"?>
<styleSheet xmlns="http://schemas.openxmlformats.org/spreadsheetml/2006/main">
  <numFmts count="24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\-??_);_(@_)"/>
    <numFmt numFmtId="179" formatCode="#,##0.00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178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5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4" fontId="18" fillId="0" borderId="10" xfId="42" applyNumberFormat="1" applyFont="1" applyFill="1" applyBorder="1" applyAlignment="1" applyProtection="1">
      <alignment vertical="center"/>
      <protection/>
    </xf>
    <xf numFmtId="1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4" fontId="20" fillId="0" borderId="10" xfId="42" applyNumberFormat="1" applyFont="1" applyFill="1" applyBorder="1" applyAlignment="1" applyProtection="1">
      <alignment vertical="center"/>
      <protection/>
    </xf>
    <xf numFmtId="4" fontId="20" fillId="0" borderId="10" xfId="0" applyNumberFormat="1" applyFont="1" applyBorder="1" applyAlignment="1">
      <alignment vertical="center"/>
    </xf>
    <xf numFmtId="1" fontId="20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18" fillId="0" borderId="10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4" fontId="19" fillId="0" borderId="10" xfId="42" applyNumberFormat="1" applyFont="1" applyFill="1" applyBorder="1" applyAlignment="1" applyProtection="1">
      <alignment vertical="center"/>
      <protection/>
    </xf>
    <xf numFmtId="4" fontId="20" fillId="0" borderId="10" xfId="0" applyNumberFormat="1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4" fontId="20" fillId="0" borderId="10" xfId="42" applyNumberFormat="1" applyFont="1" applyFill="1" applyBorder="1" applyAlignment="1" applyProtection="1">
      <alignment vertical="center" wrapText="1"/>
      <protection/>
    </xf>
    <xf numFmtId="4" fontId="20" fillId="0" borderId="10" xfId="0" applyNumberFormat="1" applyFont="1" applyBorder="1" applyAlignment="1">
      <alignment vertical="center" wrapText="1"/>
    </xf>
    <xf numFmtId="1" fontId="2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1" fontId="20" fillId="0" borderId="11" xfId="0" applyNumberFormat="1" applyFont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vertical="center"/>
    </xf>
    <xf numFmtId="1" fontId="18" fillId="0" borderId="11" xfId="0" applyNumberFormat="1" applyFont="1" applyFill="1" applyBorder="1" applyAlignment="1">
      <alignment vertical="center"/>
    </xf>
    <xf numFmtId="1" fontId="18" fillId="0" borderId="10" xfId="0" applyNumberFormat="1" applyFont="1" applyFill="1" applyBorder="1" applyAlignment="1">
      <alignment vertical="center"/>
    </xf>
    <xf numFmtId="1" fontId="19" fillId="0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1" fontId="20" fillId="0" borderId="11" xfId="0" applyNumberFormat="1" applyFont="1" applyFill="1" applyBorder="1" applyAlignment="1">
      <alignment vertical="center"/>
    </xf>
    <xf numFmtId="1" fontId="2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2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vertical="center"/>
    </xf>
    <xf numFmtId="0" fontId="18" fillId="0" borderId="0" xfId="0" applyFont="1" applyFill="1" applyAlignment="1">
      <alignment/>
    </xf>
    <xf numFmtId="3" fontId="18" fillId="0" borderId="10" xfId="57" applyNumberFormat="1" applyFont="1" applyFill="1" applyBorder="1" applyAlignment="1" applyProtection="1">
      <alignment horizontal="right" vertical="center"/>
      <protection/>
    </xf>
    <xf numFmtId="4" fontId="20" fillId="0" borderId="10" xfId="42" applyNumberFormat="1" applyFont="1" applyFill="1" applyBorder="1" applyAlignment="1" applyProtection="1">
      <alignment horizontal="right" vertical="center"/>
      <protection/>
    </xf>
    <xf numFmtId="3" fontId="20" fillId="0" borderId="10" xfId="57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1" fontId="20" fillId="0" borderId="11" xfId="0" applyNumberFormat="1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1" fontId="19" fillId="0" borderId="10" xfId="0" applyNumberFormat="1" applyFont="1" applyBorder="1" applyAlignment="1">
      <alignment vertical="center"/>
    </xf>
    <xf numFmtId="1" fontId="19" fillId="0" borderId="11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4" fontId="19" fillId="0" borderId="10" xfId="42" applyNumberFormat="1" applyFont="1" applyFill="1" applyBorder="1" applyAlignment="1" applyProtection="1">
      <alignment vertical="center"/>
      <protection/>
    </xf>
    <xf numFmtId="1" fontId="19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1" fontId="2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" fontId="20" fillId="0" borderId="11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1" fontId="20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1" fontId="19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" fontId="20" fillId="0" borderId="0" xfId="42" applyNumberFormat="1" applyFont="1" applyFill="1" applyBorder="1" applyAlignment="1" applyProtection="1">
      <alignment vertical="center"/>
      <protection/>
    </xf>
    <xf numFmtId="4" fontId="20" fillId="0" borderId="0" xfId="0" applyNumberFormat="1" applyFont="1" applyBorder="1" applyAlignment="1">
      <alignment vertical="center"/>
    </xf>
    <xf numFmtId="1" fontId="20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" fontId="18" fillId="0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vertical="center"/>
    </xf>
    <xf numFmtId="1" fontId="20" fillId="0" borderId="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3" fontId="18" fillId="0" borderId="0" xfId="57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ont="1" applyAlignment="1">
      <alignment vertical="center"/>
    </xf>
    <xf numFmtId="1" fontId="20" fillId="0" borderId="0" xfId="0" applyNumberFormat="1" applyFont="1" applyBorder="1" applyAlignment="1">
      <alignment vertical="center"/>
    </xf>
    <xf numFmtId="1" fontId="20" fillId="0" borderId="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1" fontId="18" fillId="0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/>
    </xf>
    <xf numFmtId="1" fontId="20" fillId="0" borderId="11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4" fontId="0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/>
    </xf>
    <xf numFmtId="1" fontId="20" fillId="0" borderId="0" xfId="0" applyNumberFormat="1" applyFont="1" applyAlignment="1">
      <alignment vertical="center"/>
    </xf>
    <xf numFmtId="49" fontId="20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3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" fontId="20" fillId="15" borderId="11" xfId="42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" fontId="20" fillId="0" borderId="11" xfId="42" applyNumberFormat="1" applyFont="1" applyFill="1" applyBorder="1" applyAlignment="1" applyProtection="1">
      <alignment vertical="center"/>
      <protection/>
    </xf>
    <xf numFmtId="49" fontId="20" fillId="0" borderId="13" xfId="0" applyNumberFormat="1" applyFont="1" applyBorder="1" applyAlignment="1">
      <alignment horizontal="center" vertical="center"/>
    </xf>
    <xf numFmtId="0" fontId="2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1" fontId="28" fillId="0" borderId="10" xfId="0" applyNumberFormat="1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" fontId="18" fillId="0" borderId="0" xfId="0" applyNumberFormat="1" applyFont="1" applyAlignment="1">
      <alignment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Fill="1" applyBorder="1" applyAlignment="1">
      <alignment vertical="center" wrapText="1"/>
    </xf>
    <xf numFmtId="1" fontId="20" fillId="0" borderId="14" xfId="0" applyNumberFormat="1" applyFont="1" applyBorder="1" applyAlignment="1">
      <alignment vertical="center"/>
    </xf>
    <xf numFmtId="0" fontId="20" fillId="0" borderId="14" xfId="0" applyFont="1" applyBorder="1" applyAlignment="1">
      <alignment vertical="center" wrapText="1"/>
    </xf>
    <xf numFmtId="178" fontId="20" fillId="0" borderId="0" xfId="42" applyFont="1" applyFill="1" applyBorder="1" applyAlignment="1" applyProtection="1">
      <alignment vertical="center"/>
      <protection/>
    </xf>
    <xf numFmtId="178" fontId="20" fillId="0" borderId="0" xfId="42" applyFont="1" applyFill="1" applyBorder="1" applyAlignment="1" applyProtection="1">
      <alignment/>
      <protection/>
    </xf>
    <xf numFmtId="4" fontId="19" fillId="0" borderId="11" xfId="42" applyNumberFormat="1" applyFont="1" applyFill="1" applyBorder="1" applyAlignment="1" applyProtection="1">
      <alignment vertical="center"/>
      <protection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15" xfId="0" applyFont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4" fontId="18" fillId="0" borderId="14" xfId="0" applyNumberFormat="1" applyFont="1" applyBorder="1" applyAlignment="1">
      <alignment vertical="center" wrapText="1"/>
    </xf>
    <xf numFmtId="4" fontId="18" fillId="0" borderId="14" xfId="42" applyNumberFormat="1" applyFont="1" applyFill="1" applyBorder="1" applyAlignment="1" applyProtection="1">
      <alignment vertical="center"/>
      <protection/>
    </xf>
    <xf numFmtId="3" fontId="19" fillId="0" borderId="10" xfId="57" applyNumberFormat="1" applyFont="1" applyFill="1" applyBorder="1" applyAlignment="1" applyProtection="1">
      <alignment vertical="center"/>
      <protection/>
    </xf>
    <xf numFmtId="4" fontId="18" fillId="0" borderId="16" xfId="42" applyNumberFormat="1" applyFont="1" applyFill="1" applyBorder="1" applyAlignment="1" applyProtection="1">
      <alignment vertical="center"/>
      <protection/>
    </xf>
    <xf numFmtId="1" fontId="20" fillId="0" borderId="14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vertical="center" wrapText="1"/>
    </xf>
    <xf numFmtId="4" fontId="19" fillId="0" borderId="10" xfId="42" applyNumberFormat="1" applyFont="1" applyFill="1" applyBorder="1" applyAlignment="1" applyProtection="1">
      <alignment vertical="center" wrapText="1"/>
      <protection/>
    </xf>
    <xf numFmtId="3" fontId="19" fillId="0" borderId="10" xfId="57" applyNumberFormat="1" applyFont="1" applyFill="1" applyBorder="1" applyAlignment="1" applyProtection="1">
      <alignment vertical="center" wrapText="1"/>
      <protection/>
    </xf>
    <xf numFmtId="1" fontId="20" fillId="0" borderId="10" xfId="0" applyNumberFormat="1" applyFont="1" applyBorder="1" applyAlignment="1">
      <alignment horizontal="center" vertical="center" wrapText="1"/>
    </xf>
    <xf numFmtId="4" fontId="20" fillId="0" borderId="11" xfId="42" applyNumberFormat="1" applyFont="1" applyFill="1" applyBorder="1" applyAlignment="1" applyProtection="1">
      <alignment vertical="center" wrapText="1"/>
      <protection/>
    </xf>
    <xf numFmtId="3" fontId="20" fillId="0" borderId="10" xfId="57" applyNumberFormat="1" applyFont="1" applyFill="1" applyBorder="1" applyAlignment="1" applyProtection="1">
      <alignment vertical="center" wrapText="1"/>
      <protection/>
    </xf>
    <xf numFmtId="4" fontId="19" fillId="0" borderId="10" xfId="0" applyNumberFormat="1" applyFont="1" applyBorder="1" applyAlignment="1">
      <alignment vertical="center"/>
    </xf>
    <xf numFmtId="3" fontId="19" fillId="0" borderId="10" xfId="57" applyNumberFormat="1" applyFont="1" applyFill="1" applyBorder="1" applyAlignment="1" applyProtection="1">
      <alignment vertical="center"/>
      <protection/>
    </xf>
    <xf numFmtId="3" fontId="20" fillId="0" borderId="10" xfId="57" applyNumberFormat="1" applyFont="1" applyFill="1" applyBorder="1" applyAlignment="1" applyProtection="1">
      <alignment vertical="center"/>
      <protection/>
    </xf>
    <xf numFmtId="10" fontId="0" fillId="0" borderId="0" xfId="0" applyNumberFormat="1" applyFont="1" applyAlignment="1">
      <alignment vertical="center"/>
    </xf>
    <xf numFmtId="178" fontId="0" fillId="0" borderId="0" xfId="42" applyFont="1" applyFill="1" applyBorder="1" applyAlignment="1" applyProtection="1">
      <alignment/>
      <protection/>
    </xf>
    <xf numFmtId="10" fontId="20" fillId="0" borderId="0" xfId="57" applyNumberFormat="1" applyFont="1" applyFill="1" applyBorder="1" applyAlignment="1" applyProtection="1">
      <alignment/>
      <protection/>
    </xf>
    <xf numFmtId="10" fontId="20" fillId="0" borderId="0" xfId="0" applyNumberFormat="1" applyFont="1" applyAlignment="1">
      <alignment/>
    </xf>
    <xf numFmtId="3" fontId="19" fillId="0" borderId="10" xfId="57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3" fontId="19" fillId="0" borderId="13" xfId="57" applyNumberFormat="1" applyFont="1" applyFill="1" applyBorder="1" applyAlignment="1" applyProtection="1">
      <alignment horizontal="right" vertical="center"/>
      <protection/>
    </xf>
    <xf numFmtId="0" fontId="19" fillId="0" borderId="0" xfId="0" applyFont="1" applyBorder="1" applyAlignment="1">
      <alignment/>
    </xf>
    <xf numFmtId="1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1" fontId="20" fillId="0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1" fontId="20" fillId="0" borderId="13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4" fontId="21" fillId="0" borderId="10" xfId="0" applyNumberFormat="1" applyFont="1" applyBorder="1" applyAlignment="1">
      <alignment vertical="center"/>
    </xf>
    <xf numFmtId="4" fontId="20" fillId="0" borderId="0" xfId="0" applyNumberFormat="1" applyFont="1" applyAlignment="1">
      <alignment/>
    </xf>
    <xf numFmtId="1" fontId="19" fillId="0" borderId="10" xfId="0" applyNumberFormat="1" applyFont="1" applyBorder="1" applyAlignment="1">
      <alignment horizontal="center" vertical="center"/>
    </xf>
    <xf numFmtId="1" fontId="20" fillId="0" borderId="0" xfId="0" applyNumberFormat="1" applyFont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27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left" vertical="center"/>
    </xf>
    <xf numFmtId="3" fontId="20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vertical="center"/>
    </xf>
    <xf numFmtId="3" fontId="18" fillId="0" borderId="10" xfId="42" applyNumberFormat="1" applyFont="1" applyFill="1" applyBorder="1" applyAlignment="1" applyProtection="1">
      <alignment vertical="center"/>
      <protection/>
    </xf>
    <xf numFmtId="3" fontId="20" fillId="15" borderId="10" xfId="42" applyNumberFormat="1" applyFont="1" applyFill="1" applyBorder="1" applyAlignment="1" applyProtection="1">
      <alignment vertical="center"/>
      <protection/>
    </xf>
    <xf numFmtId="3" fontId="20" fillId="0" borderId="10" xfId="42" applyNumberFormat="1" applyFont="1" applyFill="1" applyBorder="1" applyAlignment="1" applyProtection="1">
      <alignment vertical="center"/>
      <protection/>
    </xf>
    <xf numFmtId="3" fontId="20" fillId="0" borderId="11" xfId="42" applyNumberFormat="1" applyFont="1" applyFill="1" applyBorder="1" applyAlignment="1" applyProtection="1">
      <alignment vertical="center"/>
      <protection/>
    </xf>
    <xf numFmtId="3" fontId="18" fillId="15" borderId="10" xfId="42" applyNumberFormat="1" applyFont="1" applyFill="1" applyBorder="1" applyAlignment="1" applyProtection="1">
      <alignment vertical="center"/>
      <protection/>
    </xf>
    <xf numFmtId="3" fontId="20" fillId="0" borderId="13" xfId="42" applyNumberFormat="1" applyFont="1" applyFill="1" applyBorder="1" applyAlignment="1" applyProtection="1">
      <alignment vertical="center"/>
      <protection/>
    </xf>
    <xf numFmtId="3" fontId="20" fillId="0" borderId="17" xfId="42" applyNumberFormat="1" applyFont="1" applyFill="1" applyBorder="1" applyAlignment="1" applyProtection="1">
      <alignment vertical="center"/>
      <protection/>
    </xf>
    <xf numFmtId="3" fontId="20" fillId="15" borderId="11" xfId="42" applyNumberFormat="1" applyFont="1" applyFill="1" applyBorder="1" applyAlignment="1" applyProtection="1">
      <alignment vertical="center"/>
      <protection/>
    </xf>
    <xf numFmtId="3" fontId="20" fillId="0" borderId="10" xfId="0" applyNumberFormat="1" applyFont="1" applyFill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0" fillId="0" borderId="10" xfId="42" applyNumberFormat="1" applyFont="1" applyFill="1" applyBorder="1" applyAlignment="1" applyProtection="1">
      <alignment vertical="center"/>
      <protection/>
    </xf>
    <xf numFmtId="3" fontId="21" fillId="0" borderId="10" xfId="42" applyNumberFormat="1" applyFont="1" applyFill="1" applyBorder="1" applyAlignment="1" applyProtection="1">
      <alignment vertical="center"/>
      <protection/>
    </xf>
    <xf numFmtId="3" fontId="20" fillId="0" borderId="10" xfId="42" applyNumberFormat="1" applyFont="1" applyFill="1" applyBorder="1" applyAlignment="1" applyProtection="1">
      <alignment vertical="center"/>
      <protection/>
    </xf>
    <xf numFmtId="3" fontId="19" fillId="0" borderId="10" xfId="42" applyNumberFormat="1" applyFont="1" applyFill="1" applyBorder="1" applyAlignment="1" applyProtection="1">
      <alignment vertical="center"/>
      <protection/>
    </xf>
    <xf numFmtId="3" fontId="28" fillId="0" borderId="10" xfId="42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left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0" xfId="42" applyNumberFormat="1" applyFont="1" applyFill="1" applyBorder="1" applyAlignment="1" applyProtection="1">
      <alignment horizontal="right" vertical="center"/>
      <protection/>
    </xf>
    <xf numFmtId="3" fontId="18" fillId="0" borderId="11" xfId="42" applyNumberFormat="1" applyFont="1" applyFill="1" applyBorder="1" applyAlignment="1" applyProtection="1">
      <alignment vertical="center"/>
      <protection/>
    </xf>
    <xf numFmtId="3" fontId="20" fillId="0" borderId="14" xfId="42" applyNumberFormat="1" applyFont="1" applyFill="1" applyBorder="1" applyAlignment="1" applyProtection="1">
      <alignment vertical="center"/>
      <protection/>
    </xf>
    <xf numFmtId="3" fontId="20" fillId="0" borderId="16" xfId="42" applyNumberFormat="1" applyFont="1" applyFill="1" applyBorder="1" applyAlignment="1" applyProtection="1">
      <alignment vertical="center"/>
      <protection/>
    </xf>
    <xf numFmtId="3" fontId="0" fillId="0" borderId="11" xfId="42" applyNumberFormat="1" applyFont="1" applyFill="1" applyBorder="1" applyAlignment="1" applyProtection="1">
      <alignment vertical="center"/>
      <protection/>
    </xf>
    <xf numFmtId="3" fontId="19" fillId="0" borderId="10" xfId="42" applyNumberFormat="1" applyFont="1" applyFill="1" applyBorder="1" applyAlignment="1" applyProtection="1">
      <alignment vertical="center"/>
      <protection/>
    </xf>
    <xf numFmtId="3" fontId="20" fillId="0" borderId="11" xfId="42" applyNumberFormat="1" applyFont="1" applyFill="1" applyBorder="1" applyAlignment="1" applyProtection="1">
      <alignment vertical="center"/>
      <protection/>
    </xf>
    <xf numFmtId="3" fontId="20" fillId="15" borderId="14" xfId="42" applyNumberFormat="1" applyFont="1" applyFill="1" applyBorder="1" applyAlignment="1" applyProtection="1">
      <alignment vertical="center"/>
      <protection/>
    </xf>
    <xf numFmtId="3" fontId="20" fillId="15" borderId="16" xfId="42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>
      <alignment vertical="center"/>
    </xf>
    <xf numFmtId="3" fontId="18" fillId="0" borderId="10" xfId="42" applyNumberFormat="1" applyFont="1" applyFill="1" applyBorder="1" applyAlignment="1" applyProtection="1">
      <alignment vertical="center"/>
      <protection/>
    </xf>
    <xf numFmtId="3" fontId="18" fillId="0" borderId="10" xfId="0" applyNumberFormat="1" applyFont="1" applyFill="1" applyBorder="1" applyAlignment="1">
      <alignment vertical="center"/>
    </xf>
    <xf numFmtId="3" fontId="22" fillId="0" borderId="10" xfId="42" applyNumberFormat="1" applyFont="1" applyFill="1" applyBorder="1" applyAlignment="1" applyProtection="1">
      <alignment vertical="center"/>
      <protection/>
    </xf>
    <xf numFmtId="3" fontId="20" fillId="0" borderId="10" xfId="0" applyNumberFormat="1" applyFont="1" applyBorder="1" applyAlignment="1">
      <alignment vertical="center" wrapText="1"/>
    </xf>
    <xf numFmtId="3" fontId="20" fillId="0" borderId="10" xfId="42" applyNumberFormat="1" applyFont="1" applyFill="1" applyBorder="1" applyAlignment="1" applyProtection="1">
      <alignment vertical="center" wrapText="1"/>
      <protection/>
    </xf>
    <xf numFmtId="3" fontId="18" fillId="0" borderId="10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3" fontId="18" fillId="0" borderId="10" xfId="42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0" fillId="0" borderId="0" xfId="42" applyNumberFormat="1" applyFont="1" applyFill="1" applyBorder="1" applyAlignment="1" applyProtection="1">
      <alignment vertical="center"/>
      <protection/>
    </xf>
    <xf numFmtId="3" fontId="27" fillId="0" borderId="0" xfId="0" applyNumberFormat="1" applyFont="1" applyFill="1" applyAlignment="1">
      <alignment horizontal="left"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3" fontId="18" fillId="0" borderId="0" xfId="0" applyNumberFormat="1" applyFont="1" applyBorder="1" applyAlignment="1">
      <alignment horizontal="left"/>
    </xf>
    <xf numFmtId="3" fontId="27" fillId="0" borderId="0" xfId="0" applyNumberFormat="1" applyFont="1" applyAlignment="1">
      <alignment horizontal="left"/>
    </xf>
    <xf numFmtId="3" fontId="19" fillId="0" borderId="11" xfId="42" applyNumberFormat="1" applyFont="1" applyFill="1" applyBorder="1" applyAlignment="1" applyProtection="1">
      <alignment vertical="center"/>
      <protection/>
    </xf>
    <xf numFmtId="3" fontId="29" fillId="0" borderId="0" xfId="0" applyNumberFormat="1" applyFont="1" applyAlignment="1">
      <alignment/>
    </xf>
    <xf numFmtId="3" fontId="19" fillId="0" borderId="10" xfId="42" applyNumberFormat="1" applyFont="1" applyFill="1" applyBorder="1" applyAlignment="1" applyProtection="1">
      <alignment horizontal="right" vertical="center"/>
      <protection/>
    </xf>
    <xf numFmtId="3" fontId="19" fillId="0" borderId="10" xfId="42" applyNumberFormat="1" applyFont="1" applyFill="1" applyBorder="1" applyAlignment="1" applyProtection="1">
      <alignment horizontal="right" vertical="center"/>
      <protection/>
    </xf>
    <xf numFmtId="3" fontId="20" fillId="0" borderId="11" xfId="42" applyNumberFormat="1" applyFont="1" applyFill="1" applyBorder="1" applyAlignment="1" applyProtection="1">
      <alignment horizontal="right" vertical="center"/>
      <protection/>
    </xf>
    <xf numFmtId="3" fontId="18" fillId="0" borderId="0" xfId="0" applyNumberFormat="1" applyFont="1" applyBorder="1" applyAlignment="1">
      <alignment vertical="center" wrapText="1"/>
    </xf>
    <xf numFmtId="3" fontId="18" fillId="0" borderId="0" xfId="0" applyNumberFormat="1" applyFont="1" applyAlignment="1">
      <alignment vertical="center"/>
    </xf>
    <xf numFmtId="3" fontId="20" fillId="0" borderId="12" xfId="0" applyNumberFormat="1" applyFont="1" applyBorder="1" applyAlignment="1">
      <alignment horizontal="center" vertical="center"/>
    </xf>
    <xf numFmtId="3" fontId="20" fillId="0" borderId="14" xfId="42" applyNumberFormat="1" applyFont="1" applyFill="1" applyBorder="1" applyAlignment="1" applyProtection="1">
      <alignment horizontal="right" vertical="center"/>
      <protection/>
    </xf>
    <xf numFmtId="3" fontId="0" fillId="0" borderId="14" xfId="42" applyNumberFormat="1" applyFont="1" applyFill="1" applyBorder="1" applyAlignment="1" applyProtection="1">
      <alignment horizontal="right" vertical="center"/>
      <protection/>
    </xf>
    <xf numFmtId="3" fontId="18" fillId="0" borderId="14" xfId="42" applyNumberFormat="1" applyFont="1" applyFill="1" applyBorder="1" applyAlignment="1" applyProtection="1">
      <alignment vertical="center"/>
      <protection/>
    </xf>
    <xf numFmtId="3" fontId="18" fillId="0" borderId="13" xfId="42" applyNumberFormat="1" applyFont="1" applyFill="1" applyBorder="1" applyAlignment="1" applyProtection="1">
      <alignment horizontal="right" vertical="center"/>
      <protection/>
    </xf>
    <xf numFmtId="3" fontId="0" fillId="0" borderId="10" xfId="42" applyNumberFormat="1" applyFont="1" applyFill="1" applyBorder="1" applyAlignment="1" applyProtection="1">
      <alignment horizontal="right" vertical="center"/>
      <protection/>
    </xf>
    <xf numFmtId="3" fontId="20" fillId="0" borderId="0" xfId="42" applyNumberFormat="1" applyFont="1" applyFill="1" applyBorder="1" applyAlignment="1" applyProtection="1">
      <alignment/>
      <protection/>
    </xf>
    <xf numFmtId="3" fontId="19" fillId="0" borderId="0" xfId="0" applyNumberFormat="1" applyFont="1" applyBorder="1" applyAlignment="1">
      <alignment/>
    </xf>
    <xf numFmtId="3" fontId="20" fillId="15" borderId="10" xfId="0" applyNumberFormat="1" applyFont="1" applyFill="1" applyBorder="1" applyAlignment="1">
      <alignment vertical="center"/>
    </xf>
    <xf numFmtId="3" fontId="19" fillId="15" borderId="10" xfId="0" applyNumberFormat="1" applyFont="1" applyFill="1" applyBorder="1" applyAlignment="1">
      <alignment vertical="center"/>
    </xf>
    <xf numFmtId="3" fontId="0" fillId="0" borderId="0" xfId="42" applyNumberFormat="1" applyFont="1" applyFill="1" applyBorder="1" applyAlignment="1" applyProtection="1">
      <alignment/>
      <protection/>
    </xf>
    <xf numFmtId="3" fontId="18" fillId="0" borderId="0" xfId="42" applyNumberFormat="1" applyFont="1" applyFill="1" applyBorder="1" applyAlignment="1" applyProtection="1">
      <alignment/>
      <protection/>
    </xf>
    <xf numFmtId="4" fontId="20" fillId="0" borderId="14" xfId="42" applyNumberFormat="1" applyFont="1" applyFill="1" applyBorder="1" applyAlignment="1" applyProtection="1">
      <alignment horizontal="right" vertical="center"/>
      <protection/>
    </xf>
    <xf numFmtId="0" fontId="20" fillId="0" borderId="18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3" fontId="20" fillId="0" borderId="13" xfId="42" applyNumberFormat="1" applyFont="1" applyFill="1" applyBorder="1" applyAlignment="1" applyProtection="1">
      <alignment horizontal="right" vertical="center"/>
      <protection/>
    </xf>
    <xf numFmtId="3" fontId="20" fillId="0" borderId="13" xfId="57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22" fillId="0" borderId="10" xfId="42" applyNumberFormat="1" applyFont="1" applyFill="1" applyBorder="1" applyAlignment="1" applyProtection="1">
      <alignment vertical="center"/>
      <protection/>
    </xf>
    <xf numFmtId="3" fontId="20" fillId="15" borderId="10" xfId="42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3" fontId="20" fillId="0" borderId="19" xfId="42" applyNumberFormat="1" applyFont="1" applyFill="1" applyBorder="1" applyAlignment="1" applyProtection="1">
      <alignment vertical="center"/>
      <protection/>
    </xf>
    <xf numFmtId="1" fontId="20" fillId="0" borderId="19" xfId="0" applyNumberFormat="1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Fill="1" applyBorder="1" applyAlignment="1">
      <alignment vertical="center" wrapText="1"/>
    </xf>
    <xf numFmtId="3" fontId="18" fillId="0" borderId="19" xfId="42" applyNumberFormat="1" applyFont="1" applyFill="1" applyBorder="1" applyAlignment="1" applyProtection="1">
      <alignment vertical="center"/>
      <protection/>
    </xf>
    <xf numFmtId="1" fontId="18" fillId="0" borderId="19" xfId="0" applyNumberFormat="1" applyFont="1" applyBorder="1" applyAlignment="1">
      <alignment vertical="center"/>
    </xf>
    <xf numFmtId="0" fontId="20" fillId="0" borderId="19" xfId="0" applyFont="1" applyBorder="1" applyAlignment="1">
      <alignment vertical="center" wrapText="1"/>
    </xf>
    <xf numFmtId="3" fontId="20" fillId="0" borderId="19" xfId="0" applyNumberFormat="1" applyFont="1" applyFill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vertical="center" wrapText="1"/>
    </xf>
    <xf numFmtId="3" fontId="19" fillId="0" borderId="19" xfId="42" applyNumberFormat="1" applyFont="1" applyFill="1" applyBorder="1" applyAlignment="1" applyProtection="1">
      <alignment vertical="center"/>
      <protection/>
    </xf>
    <xf numFmtId="1" fontId="19" fillId="0" borderId="19" xfId="0" applyNumberFormat="1" applyFont="1" applyBorder="1" applyAlignment="1">
      <alignment vertical="center"/>
    </xf>
    <xf numFmtId="3" fontId="20" fillId="0" borderId="13" xfId="0" applyNumberFormat="1" applyFont="1" applyFill="1" applyBorder="1" applyAlignment="1">
      <alignment vertical="center"/>
    </xf>
    <xf numFmtId="0" fontId="20" fillId="0" borderId="19" xfId="0" applyFont="1" applyFill="1" applyBorder="1" applyAlignment="1">
      <alignment vertical="center" wrapText="1"/>
    </xf>
    <xf numFmtId="3" fontId="20" fillId="0" borderId="11" xfId="57" applyNumberFormat="1" applyFont="1" applyFill="1" applyBorder="1" applyAlignment="1" applyProtection="1">
      <alignment horizontal="right" vertical="center"/>
      <protection/>
    </xf>
    <xf numFmtId="3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49" fontId="18" fillId="0" borderId="12" xfId="0" applyNumberFormat="1" applyFont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20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29"/>
  <sheetViews>
    <sheetView zoomScalePageLayoutView="0" workbookViewId="0" topLeftCell="A1">
      <selection activeCell="H3" sqref="H3:H5"/>
    </sheetView>
  </sheetViews>
  <sheetFormatPr defaultColWidth="9.140625" defaultRowHeight="12.75"/>
  <cols>
    <col min="1" max="1" width="5.28125" style="131" customWidth="1"/>
    <col min="2" max="2" width="6.8515625" style="1" customWidth="1"/>
    <col min="3" max="3" width="39.8515625" style="2" customWidth="1"/>
    <col min="4" max="8" width="10.8515625" style="234" customWidth="1"/>
    <col min="9" max="10" width="6.421875" style="211" customWidth="1"/>
  </cols>
  <sheetData>
    <row r="1" spans="1:10" s="5" customFormat="1" ht="21" customHeight="1">
      <c r="A1" s="312" t="s">
        <v>765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s="5" customFormat="1" ht="21" customHeight="1">
      <c r="A2" s="313" t="s">
        <v>0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2.75" customHeight="1">
      <c r="A3" s="314" t="s">
        <v>1</v>
      </c>
      <c r="B3" s="315" t="s">
        <v>2</v>
      </c>
      <c r="C3" s="316" t="s">
        <v>3</v>
      </c>
      <c r="D3" s="310" t="s">
        <v>496</v>
      </c>
      <c r="E3" s="310" t="s">
        <v>469</v>
      </c>
      <c r="F3" s="310" t="s">
        <v>493</v>
      </c>
      <c r="G3" s="310" t="s">
        <v>471</v>
      </c>
      <c r="H3" s="310" t="s">
        <v>766</v>
      </c>
      <c r="I3" s="210" t="s">
        <v>4</v>
      </c>
      <c r="J3" s="210" t="s">
        <v>4</v>
      </c>
    </row>
    <row r="4" spans="1:10" ht="12.75">
      <c r="A4" s="314"/>
      <c r="B4" s="315"/>
      <c r="C4" s="316"/>
      <c r="D4" s="310"/>
      <c r="E4" s="310"/>
      <c r="F4" s="310"/>
      <c r="G4" s="310"/>
      <c r="H4" s="310"/>
      <c r="I4" s="311" t="s">
        <v>517</v>
      </c>
      <c r="J4" s="311" t="s">
        <v>511</v>
      </c>
    </row>
    <row r="5" spans="1:10" ht="12.75">
      <c r="A5" s="314"/>
      <c r="B5" s="315"/>
      <c r="C5" s="316"/>
      <c r="D5" s="310"/>
      <c r="E5" s="310"/>
      <c r="F5" s="310"/>
      <c r="G5" s="310"/>
      <c r="H5" s="310"/>
      <c r="I5" s="311"/>
      <c r="J5" s="311"/>
    </row>
    <row r="6" spans="1:10" s="11" customFormat="1" ht="19.5" customHeight="1">
      <c r="A6" s="314"/>
      <c r="B6" s="9">
        <v>1</v>
      </c>
      <c r="C6" s="9">
        <v>2</v>
      </c>
      <c r="D6" s="217">
        <v>3</v>
      </c>
      <c r="E6" s="217">
        <v>4</v>
      </c>
      <c r="F6" s="217">
        <v>5</v>
      </c>
      <c r="G6" s="217">
        <v>6</v>
      </c>
      <c r="H6" s="217">
        <v>7</v>
      </c>
      <c r="I6" s="10">
        <v>8</v>
      </c>
      <c r="J6" s="10">
        <v>9</v>
      </c>
    </row>
    <row r="7" spans="1:10" ht="25.5" customHeight="1">
      <c r="A7" s="9">
        <v>1</v>
      </c>
      <c r="B7" s="12"/>
      <c r="C7" s="13" t="s">
        <v>636</v>
      </c>
      <c r="D7" s="218">
        <f>D8+D34+D77+D81</f>
        <v>3901778</v>
      </c>
      <c r="E7" s="218">
        <f>E8+E34+E77+E81</f>
        <v>3800860</v>
      </c>
      <c r="F7" s="218">
        <f>F8+F34+F77+F81</f>
        <v>2335388</v>
      </c>
      <c r="G7" s="218">
        <f>G8+G34+G77+G81</f>
        <v>4018993</v>
      </c>
      <c r="H7" s="218">
        <f>H8+H34+H77+H81</f>
        <v>3858875</v>
      </c>
      <c r="I7" s="17">
        <f>H7/E7*100</f>
        <v>101.52636508579637</v>
      </c>
      <c r="J7" s="17">
        <f>H7/G7*100</f>
        <v>96.01596718381943</v>
      </c>
    </row>
    <row r="8" spans="1:10" ht="25.5" customHeight="1">
      <c r="A8" s="9">
        <v>2</v>
      </c>
      <c r="B8" s="6">
        <v>710000</v>
      </c>
      <c r="C8" s="15" t="s">
        <v>489</v>
      </c>
      <c r="D8" s="219">
        <f>D10+D13+D18+D23+D26+D29+D32</f>
        <v>2260016</v>
      </c>
      <c r="E8" s="219">
        <f>E10+E13+E18+E23+E26+E29+E32</f>
        <v>2189000</v>
      </c>
      <c r="F8" s="219">
        <f>F10+F13+F18+F23+F26+F29+F32</f>
        <v>1785599</v>
      </c>
      <c r="G8" s="219">
        <f>G10+G13+G18+G23+G26+G29+G32</f>
        <v>2410000</v>
      </c>
      <c r="H8" s="219">
        <f>H10+H13+H18+H23+H26+H29+H32</f>
        <v>2272500</v>
      </c>
      <c r="I8" s="17">
        <f>H8/E8*100</f>
        <v>103.81452718136134</v>
      </c>
      <c r="J8" s="17">
        <f>H8/G8*100</f>
        <v>94.29460580912863</v>
      </c>
    </row>
    <row r="9" spans="1:10" ht="23.25" customHeight="1">
      <c r="A9" s="9"/>
      <c r="B9" s="6"/>
      <c r="C9" s="15"/>
      <c r="D9" s="219"/>
      <c r="E9" s="219"/>
      <c r="F9" s="219"/>
      <c r="G9" s="219"/>
      <c r="H9" s="219"/>
      <c r="I9" s="17"/>
      <c r="J9" s="17"/>
    </row>
    <row r="10" spans="1:10" ht="25.5" customHeight="1">
      <c r="A10" s="9">
        <v>3</v>
      </c>
      <c r="B10" s="6">
        <v>711100</v>
      </c>
      <c r="C10" s="18" t="s">
        <v>477</v>
      </c>
      <c r="D10" s="219">
        <f>D11</f>
        <v>0</v>
      </c>
      <c r="E10" s="219">
        <f>E11</f>
        <v>0</v>
      </c>
      <c r="F10" s="219">
        <f>F11</f>
        <v>281</v>
      </c>
      <c r="G10" s="219">
        <f>G11</f>
        <v>350</v>
      </c>
      <c r="H10" s="219">
        <f>H11</f>
        <v>350</v>
      </c>
      <c r="I10" s="17" t="e">
        <f>H10/E10*100</f>
        <v>#DIV/0!</v>
      </c>
      <c r="J10" s="17">
        <f>H10/G10*100</f>
        <v>100</v>
      </c>
    </row>
    <row r="11" spans="1:10" ht="25.5" customHeight="1">
      <c r="A11" s="9">
        <v>4</v>
      </c>
      <c r="B11" s="9">
        <v>711113</v>
      </c>
      <c r="C11" s="19" t="s">
        <v>476</v>
      </c>
      <c r="D11" s="228">
        <v>0</v>
      </c>
      <c r="E11" s="221">
        <v>0</v>
      </c>
      <c r="F11" s="221">
        <v>281</v>
      </c>
      <c r="G11" s="228">
        <v>350</v>
      </c>
      <c r="H11" s="228">
        <v>350</v>
      </c>
      <c r="I11" s="22" t="e">
        <f>H11/E11*100</f>
        <v>#DIV/0!</v>
      </c>
      <c r="J11" s="22">
        <f>H11/G11*100</f>
        <v>100</v>
      </c>
    </row>
    <row r="12" spans="1:10" ht="24" customHeight="1">
      <c r="A12" s="9"/>
      <c r="B12" s="6"/>
      <c r="C12" s="15"/>
      <c r="D12" s="246"/>
      <c r="E12" s="230"/>
      <c r="F12" s="230"/>
      <c r="G12" s="246"/>
      <c r="H12" s="246"/>
      <c r="I12" s="17"/>
      <c r="J12" s="17"/>
    </row>
    <row r="13" spans="1:10" ht="25.5" customHeight="1">
      <c r="A13" s="9">
        <v>5</v>
      </c>
      <c r="B13" s="6">
        <v>713000</v>
      </c>
      <c r="C13" s="18" t="s">
        <v>488</v>
      </c>
      <c r="D13" s="219">
        <f>SUM(D14:D16)</f>
        <v>172038</v>
      </c>
      <c r="E13" s="219">
        <f>SUM(E14:E16)</f>
        <v>169000</v>
      </c>
      <c r="F13" s="219">
        <f>SUM(F14:F16)</f>
        <v>146711</v>
      </c>
      <c r="G13" s="219">
        <f>SUM(G14:G16)</f>
        <v>182150</v>
      </c>
      <c r="H13" s="219">
        <f>SUM(H14:H16)</f>
        <v>182150</v>
      </c>
      <c r="I13" s="17">
        <f>H13/E13*100</f>
        <v>107.7810650887574</v>
      </c>
      <c r="J13" s="17">
        <f>H13/G13*100</f>
        <v>100</v>
      </c>
    </row>
    <row r="14" spans="1:10" ht="25.5" customHeight="1">
      <c r="A14" s="9">
        <v>6</v>
      </c>
      <c r="B14" s="9">
        <v>713111</v>
      </c>
      <c r="C14" s="19" t="s">
        <v>7</v>
      </c>
      <c r="D14" s="228">
        <v>9285</v>
      </c>
      <c r="E14" s="221">
        <v>9000</v>
      </c>
      <c r="F14" s="221">
        <v>9213</v>
      </c>
      <c r="G14" s="228">
        <v>12000</v>
      </c>
      <c r="H14" s="228">
        <v>12000</v>
      </c>
      <c r="I14" s="22">
        <f>H14/E14*100</f>
        <v>133.33333333333331</v>
      </c>
      <c r="J14" s="22">
        <f>H14/G14*100</f>
        <v>100</v>
      </c>
    </row>
    <row r="15" spans="1:10" ht="25.5" customHeight="1">
      <c r="A15" s="9">
        <v>7</v>
      </c>
      <c r="B15" s="9">
        <v>713112</v>
      </c>
      <c r="C15" s="19" t="s">
        <v>8</v>
      </c>
      <c r="D15" s="228">
        <v>13</v>
      </c>
      <c r="E15" s="221">
        <v>0</v>
      </c>
      <c r="F15" s="221">
        <v>107</v>
      </c>
      <c r="G15" s="228">
        <v>150</v>
      </c>
      <c r="H15" s="228">
        <v>150</v>
      </c>
      <c r="I15" s="22" t="e">
        <f>H15/E15*100</f>
        <v>#DIV/0!</v>
      </c>
      <c r="J15" s="22">
        <f>H15/G15*100</f>
        <v>100</v>
      </c>
    </row>
    <row r="16" spans="1:10" ht="25.5" customHeight="1">
      <c r="A16" s="9">
        <v>8</v>
      </c>
      <c r="B16" s="9">
        <v>713113</v>
      </c>
      <c r="C16" s="23" t="s">
        <v>9</v>
      </c>
      <c r="D16" s="228">
        <v>162740</v>
      </c>
      <c r="E16" s="220">
        <v>160000</v>
      </c>
      <c r="F16" s="220">
        <v>137391</v>
      </c>
      <c r="G16" s="228">
        <v>170000</v>
      </c>
      <c r="H16" s="228">
        <v>170000</v>
      </c>
      <c r="I16" s="22">
        <f>H16/E16*100</f>
        <v>106.25</v>
      </c>
      <c r="J16" s="22">
        <f>H16/G16*100</f>
        <v>100</v>
      </c>
    </row>
    <row r="17" spans="1:10" ht="23.25" customHeight="1">
      <c r="A17" s="9"/>
      <c r="B17" s="12"/>
      <c r="C17" s="24"/>
      <c r="D17" s="246"/>
      <c r="E17" s="221"/>
      <c r="F17" s="221"/>
      <c r="G17" s="246"/>
      <c r="H17" s="246"/>
      <c r="I17" s="17"/>
      <c r="J17" s="17"/>
    </row>
    <row r="18" spans="1:10" ht="25.5" customHeight="1">
      <c r="A18" s="9">
        <v>9</v>
      </c>
      <c r="B18" s="6">
        <v>714000</v>
      </c>
      <c r="C18" s="15" t="s">
        <v>487</v>
      </c>
      <c r="D18" s="219">
        <f>SUM(D19:D21)</f>
        <v>40183</v>
      </c>
      <c r="E18" s="219">
        <f>SUM(E19:E21)</f>
        <v>40000</v>
      </c>
      <c r="F18" s="219">
        <f>SUM(F19:F21)</f>
        <v>28698</v>
      </c>
      <c r="G18" s="219">
        <f>SUM(G19:G21)</f>
        <v>42500</v>
      </c>
      <c r="H18" s="219">
        <f>SUM(H19:H21)</f>
        <v>40000</v>
      </c>
      <c r="I18" s="17">
        <f>H18/E18*100</f>
        <v>100</v>
      </c>
      <c r="J18" s="17">
        <f>H18/G18*100</f>
        <v>94.11764705882352</v>
      </c>
    </row>
    <row r="19" spans="1:10" ht="25.5" customHeight="1">
      <c r="A19" s="9">
        <v>10</v>
      </c>
      <c r="B19" s="9">
        <v>714111</v>
      </c>
      <c r="C19" s="23" t="s">
        <v>10</v>
      </c>
      <c r="D19" s="228">
        <v>6697</v>
      </c>
      <c r="E19" s="220">
        <v>0</v>
      </c>
      <c r="F19" s="220">
        <v>2344</v>
      </c>
      <c r="G19" s="228">
        <v>2500</v>
      </c>
      <c r="H19" s="228">
        <v>0</v>
      </c>
      <c r="I19" s="22" t="e">
        <f>H19/E19*100</f>
        <v>#DIV/0!</v>
      </c>
      <c r="J19" s="22">
        <f>H19/G19*100</f>
        <v>0</v>
      </c>
    </row>
    <row r="20" spans="1:10" ht="25.5" customHeight="1">
      <c r="A20" s="9">
        <v>11</v>
      </c>
      <c r="B20" s="9">
        <v>714112</v>
      </c>
      <c r="C20" s="23" t="s">
        <v>11</v>
      </c>
      <c r="D20" s="228">
        <v>33393</v>
      </c>
      <c r="E20" s="220">
        <v>40000</v>
      </c>
      <c r="F20" s="220">
        <v>26354</v>
      </c>
      <c r="G20" s="228">
        <v>40000</v>
      </c>
      <c r="H20" s="228">
        <v>40000</v>
      </c>
      <c r="I20" s="22">
        <f>H20/E20*100</f>
        <v>100</v>
      </c>
      <c r="J20" s="22">
        <f>H20/G20*100</f>
        <v>100</v>
      </c>
    </row>
    <row r="21" spans="1:10" ht="25.5" customHeight="1">
      <c r="A21" s="9">
        <v>12</v>
      </c>
      <c r="B21" s="9">
        <v>714211</v>
      </c>
      <c r="C21" s="23" t="s">
        <v>12</v>
      </c>
      <c r="D21" s="228">
        <v>93</v>
      </c>
      <c r="E21" s="220">
        <v>0</v>
      </c>
      <c r="F21" s="220">
        <v>0</v>
      </c>
      <c r="G21" s="228">
        <v>0</v>
      </c>
      <c r="H21" s="228">
        <v>0</v>
      </c>
      <c r="I21" s="22" t="e">
        <f>H21/E21*100</f>
        <v>#DIV/0!</v>
      </c>
      <c r="J21" s="22" t="e">
        <f>H21/G21*100</f>
        <v>#DIV/0!</v>
      </c>
    </row>
    <row r="22" spans="1:10" ht="24" customHeight="1">
      <c r="A22" s="9"/>
      <c r="B22" s="12"/>
      <c r="C22" s="23"/>
      <c r="D22" s="246"/>
      <c r="E22" s="221"/>
      <c r="F22" s="221"/>
      <c r="G22" s="246"/>
      <c r="H22" s="246"/>
      <c r="I22" s="17"/>
      <c r="J22" s="17"/>
    </row>
    <row r="23" spans="1:10" ht="25.5" customHeight="1">
      <c r="A23" s="9">
        <v>13</v>
      </c>
      <c r="B23" s="6">
        <v>715100</v>
      </c>
      <c r="C23" s="18" t="s">
        <v>480</v>
      </c>
      <c r="D23" s="247">
        <f>SUM(D24:D24)</f>
        <v>730</v>
      </c>
      <c r="E23" s="219">
        <f>SUM(E24:E24)</f>
        <v>0</v>
      </c>
      <c r="F23" s="247">
        <f>SUM(F24:F24)</f>
        <v>10335</v>
      </c>
      <c r="G23" s="247">
        <f>SUM(G24:G24)</f>
        <v>77000</v>
      </c>
      <c r="H23" s="247">
        <f>SUM(H24:H24)</f>
        <v>0</v>
      </c>
      <c r="I23" s="17" t="e">
        <f>H23/E23*100</f>
        <v>#DIV/0!</v>
      </c>
      <c r="J23" s="17">
        <f>H23/G23*100</f>
        <v>0</v>
      </c>
    </row>
    <row r="24" spans="1:10" ht="25.5" customHeight="1">
      <c r="A24" s="9">
        <v>14</v>
      </c>
      <c r="B24" s="9">
        <v>715110</v>
      </c>
      <c r="C24" s="23" t="s">
        <v>13</v>
      </c>
      <c r="D24" s="228">
        <v>730</v>
      </c>
      <c r="E24" s="220">
        <v>0</v>
      </c>
      <c r="F24" s="220">
        <v>10335</v>
      </c>
      <c r="G24" s="228">
        <v>77000</v>
      </c>
      <c r="H24" s="228">
        <v>0</v>
      </c>
      <c r="I24" s="22" t="e">
        <f>H24/E24*100</f>
        <v>#DIV/0!</v>
      </c>
      <c r="J24" s="22">
        <f>H24/G24*100</f>
        <v>0</v>
      </c>
    </row>
    <row r="25" spans="1:10" ht="23.25" customHeight="1">
      <c r="A25" s="9"/>
      <c r="B25" s="9"/>
      <c r="C25" s="23"/>
      <c r="D25" s="228"/>
      <c r="E25" s="220"/>
      <c r="F25" s="220"/>
      <c r="G25" s="228"/>
      <c r="H25" s="228"/>
      <c r="I25" s="22"/>
      <c r="J25" s="22"/>
    </row>
    <row r="26" spans="1:10" ht="25.5" customHeight="1">
      <c r="A26" s="9">
        <v>15</v>
      </c>
      <c r="B26" s="6">
        <v>715200</v>
      </c>
      <c r="C26" s="18" t="s">
        <v>478</v>
      </c>
      <c r="D26" s="247">
        <f>SUM(D27:D27)</f>
        <v>0</v>
      </c>
      <c r="E26" s="219">
        <f>SUM(E27:E27)</f>
        <v>0</v>
      </c>
      <c r="F26" s="247">
        <f>SUM(F27:F27)</f>
        <v>5680</v>
      </c>
      <c r="G26" s="247">
        <f>SUM(G27:G27)</f>
        <v>8000</v>
      </c>
      <c r="H26" s="247">
        <f>SUM(H27:H27)</f>
        <v>0</v>
      </c>
      <c r="I26" s="17" t="e">
        <f>H26/E26*100</f>
        <v>#DIV/0!</v>
      </c>
      <c r="J26" s="17">
        <f>H26/G26*100</f>
        <v>0</v>
      </c>
    </row>
    <row r="27" spans="1:10" ht="25.5" customHeight="1">
      <c r="A27" s="9">
        <v>16</v>
      </c>
      <c r="B27" s="9">
        <v>715211</v>
      </c>
      <c r="C27" s="23" t="s">
        <v>479</v>
      </c>
      <c r="D27" s="228">
        <v>0</v>
      </c>
      <c r="E27" s="220">
        <v>0</v>
      </c>
      <c r="F27" s="220">
        <v>5680</v>
      </c>
      <c r="G27" s="228">
        <v>8000</v>
      </c>
      <c r="H27" s="228">
        <v>0</v>
      </c>
      <c r="I27" s="22" t="e">
        <f>H27/E27*100</f>
        <v>#DIV/0!</v>
      </c>
      <c r="J27" s="22">
        <f>H27/G27*100</f>
        <v>0</v>
      </c>
    </row>
    <row r="28" spans="1:10" ht="23.25" customHeight="1">
      <c r="A28" s="9"/>
      <c r="B28" s="9"/>
      <c r="C28" s="23"/>
      <c r="D28" s="228"/>
      <c r="E28" s="220"/>
      <c r="F28" s="220"/>
      <c r="G28" s="228"/>
      <c r="H28" s="228"/>
      <c r="I28" s="22"/>
      <c r="J28" s="22"/>
    </row>
    <row r="29" spans="1:10" ht="25.5" customHeight="1">
      <c r="A29" s="9">
        <v>17</v>
      </c>
      <c r="B29" s="6">
        <v>715300</v>
      </c>
      <c r="C29" s="18" t="s">
        <v>14</v>
      </c>
      <c r="D29" s="247">
        <f>SUM(D30:D31)</f>
        <v>34613</v>
      </c>
      <c r="E29" s="219">
        <f>SUM(E30:E31)</f>
        <v>0</v>
      </c>
      <c r="F29" s="247">
        <f>SUM(F30:F31)</f>
        <v>0</v>
      </c>
      <c r="G29" s="247">
        <f>SUM(G30:G31)</f>
        <v>0</v>
      </c>
      <c r="H29" s="247">
        <f>SUM(H30:H31)</f>
        <v>0</v>
      </c>
      <c r="I29" s="17" t="e">
        <f>H29/E29*100</f>
        <v>#DIV/0!</v>
      </c>
      <c r="J29" s="17" t="e">
        <f>H29/G29*100</f>
        <v>#DIV/0!</v>
      </c>
    </row>
    <row r="30" spans="1:10" ht="25.5" customHeight="1">
      <c r="A30" s="9">
        <v>18</v>
      </c>
      <c r="B30" s="9">
        <v>715311</v>
      </c>
      <c r="C30" s="23" t="s">
        <v>15</v>
      </c>
      <c r="D30" s="228">
        <v>34613</v>
      </c>
      <c r="E30" s="220">
        <v>0</v>
      </c>
      <c r="F30" s="220">
        <v>0</v>
      </c>
      <c r="G30" s="228">
        <v>0</v>
      </c>
      <c r="H30" s="228">
        <v>0</v>
      </c>
      <c r="I30" s="22" t="e">
        <f>H30/E30*100</f>
        <v>#DIV/0!</v>
      </c>
      <c r="J30" s="22" t="e">
        <f>H30/G30*100</f>
        <v>#DIV/0!</v>
      </c>
    </row>
    <row r="31" spans="1:10" ht="25.5" customHeight="1">
      <c r="A31" s="9"/>
      <c r="B31" s="12"/>
      <c r="C31" s="23"/>
      <c r="D31" s="228"/>
      <c r="E31" s="220"/>
      <c r="F31" s="220"/>
      <c r="G31" s="228"/>
      <c r="H31" s="228"/>
      <c r="I31" s="22"/>
      <c r="J31" s="22"/>
    </row>
    <row r="32" spans="1:10" s="26" customFormat="1" ht="25.5" customHeight="1">
      <c r="A32" s="9">
        <v>19</v>
      </c>
      <c r="B32" s="6">
        <v>717111</v>
      </c>
      <c r="C32" s="15" t="s">
        <v>16</v>
      </c>
      <c r="D32" s="248">
        <v>2012452</v>
      </c>
      <c r="E32" s="219">
        <v>1980000</v>
      </c>
      <c r="F32" s="247">
        <v>1593894</v>
      </c>
      <c r="G32" s="248">
        <v>2100000</v>
      </c>
      <c r="H32" s="248">
        <v>2050000</v>
      </c>
      <c r="I32" s="17">
        <f>H32/E32*100</f>
        <v>103.53535353535352</v>
      </c>
      <c r="J32" s="17">
        <f>H32/G32*100</f>
        <v>97.61904761904762</v>
      </c>
    </row>
    <row r="33" spans="1:10" ht="25.5" customHeight="1">
      <c r="A33" s="9"/>
      <c r="B33" s="12"/>
      <c r="C33" s="23"/>
      <c r="D33" s="228"/>
      <c r="E33" s="221"/>
      <c r="F33" s="221"/>
      <c r="G33" s="228"/>
      <c r="H33" s="228"/>
      <c r="I33" s="17"/>
      <c r="J33" s="17"/>
    </row>
    <row r="34" spans="1:10" ht="25.5" customHeight="1">
      <c r="A34" s="9">
        <v>20</v>
      </c>
      <c r="B34" s="6">
        <v>720000</v>
      </c>
      <c r="C34" s="13" t="s">
        <v>635</v>
      </c>
      <c r="D34" s="247">
        <f>D36+D39+D71+D73</f>
        <v>1415132</v>
      </c>
      <c r="E34" s="219">
        <f>E36+E39+E71+E73</f>
        <v>1375860</v>
      </c>
      <c r="F34" s="247">
        <f>F36+F39+F71+F73</f>
        <v>373272</v>
      </c>
      <c r="G34" s="247">
        <f>G36+G39+G71+G73</f>
        <v>1364993</v>
      </c>
      <c r="H34" s="247">
        <f>H36+H39+H71+H73</f>
        <v>1342375</v>
      </c>
      <c r="I34" s="17">
        <f>H34/E34*100</f>
        <v>97.56624947305686</v>
      </c>
      <c r="J34" s="17">
        <f>H34/G34*100</f>
        <v>98.34299516554297</v>
      </c>
    </row>
    <row r="35" spans="1:10" ht="23.25" customHeight="1">
      <c r="A35" s="9"/>
      <c r="B35" s="6"/>
      <c r="C35" s="15"/>
      <c r="D35" s="228"/>
      <c r="E35" s="230"/>
      <c r="F35" s="249"/>
      <c r="G35" s="228"/>
      <c r="H35" s="228"/>
      <c r="I35" s="17"/>
      <c r="J35" s="17"/>
    </row>
    <row r="36" spans="1:10" ht="25.5" customHeight="1">
      <c r="A36" s="9">
        <v>21</v>
      </c>
      <c r="B36" s="6">
        <v>721000</v>
      </c>
      <c r="C36" s="18" t="s">
        <v>17</v>
      </c>
      <c r="D36" s="247">
        <f>SUM(D37:D38)</f>
        <v>221</v>
      </c>
      <c r="E36" s="247">
        <f>SUM(E37:E38)</f>
        <v>10</v>
      </c>
      <c r="F36" s="247">
        <f>SUM(F37:F38)</f>
        <v>3</v>
      </c>
      <c r="G36" s="247">
        <f>SUM(G37:G38)</f>
        <v>205</v>
      </c>
      <c r="H36" s="247">
        <f>SUM(H37:H38)</f>
        <v>205</v>
      </c>
      <c r="I36" s="17">
        <f>H36/E36*100</f>
        <v>2050</v>
      </c>
      <c r="J36" s="17">
        <f>H36/G36*100</f>
        <v>100</v>
      </c>
    </row>
    <row r="37" spans="1:10" ht="25.5" customHeight="1">
      <c r="A37" s="9">
        <v>22</v>
      </c>
      <c r="B37" s="9">
        <v>721223</v>
      </c>
      <c r="C37" s="19" t="s">
        <v>497</v>
      </c>
      <c r="D37" s="228">
        <v>211</v>
      </c>
      <c r="E37" s="220">
        <v>0</v>
      </c>
      <c r="F37" s="220">
        <v>0</v>
      </c>
      <c r="G37" s="227">
        <v>200</v>
      </c>
      <c r="H37" s="227">
        <v>200</v>
      </c>
      <c r="I37" s="22" t="e">
        <f>H37/E37*100</f>
        <v>#DIV/0!</v>
      </c>
      <c r="J37" s="22">
        <f>H37/G37*100</f>
        <v>100</v>
      </c>
    </row>
    <row r="38" spans="1:10" ht="25.5" customHeight="1">
      <c r="A38" s="9">
        <v>23</v>
      </c>
      <c r="B38" s="9">
        <v>721300</v>
      </c>
      <c r="C38" s="19" t="s">
        <v>18</v>
      </c>
      <c r="D38" s="228">
        <v>10</v>
      </c>
      <c r="E38" s="220">
        <v>10</v>
      </c>
      <c r="F38" s="220">
        <v>3</v>
      </c>
      <c r="G38" s="228">
        <v>5</v>
      </c>
      <c r="H38" s="228">
        <v>5</v>
      </c>
      <c r="I38" s="22">
        <f>H38/E38*100</f>
        <v>50</v>
      </c>
      <c r="J38" s="22">
        <f>H38/G38*100</f>
        <v>100</v>
      </c>
    </row>
    <row r="39" spans="1:10" ht="25.5" customHeight="1">
      <c r="A39" s="9">
        <v>24</v>
      </c>
      <c r="B39" s="6">
        <v>722000</v>
      </c>
      <c r="C39" s="18" t="s">
        <v>634</v>
      </c>
      <c r="D39" s="247">
        <f>D41+D45+D49+D64</f>
        <v>1402843</v>
      </c>
      <c r="E39" s="219">
        <f>E41+E45+E49+E64</f>
        <v>1368350</v>
      </c>
      <c r="F39" s="247">
        <f>F41+F45+F49+F64</f>
        <v>368929</v>
      </c>
      <c r="G39" s="247">
        <f>G41+G45+G49+G64</f>
        <v>1358188</v>
      </c>
      <c r="H39" s="247">
        <f>H41+H45+H49+H64</f>
        <v>1334670</v>
      </c>
      <c r="I39" s="17">
        <f>H39/E39*100</f>
        <v>97.53864142945883</v>
      </c>
      <c r="J39" s="17">
        <f>H39/G39*100</f>
        <v>98.2684282293762</v>
      </c>
    </row>
    <row r="40" spans="1:10" ht="23.25" customHeight="1">
      <c r="A40" s="9"/>
      <c r="B40" s="6"/>
      <c r="C40" s="18"/>
      <c r="D40" s="246"/>
      <c r="E40" s="232"/>
      <c r="F40" s="232"/>
      <c r="G40" s="246"/>
      <c r="H40" s="246"/>
      <c r="I40" s="17"/>
      <c r="J40" s="17"/>
    </row>
    <row r="41" spans="1:10" ht="25.5" customHeight="1">
      <c r="A41" s="9">
        <v>25</v>
      </c>
      <c r="B41" s="6">
        <v>722100</v>
      </c>
      <c r="C41" s="15" t="s">
        <v>633</v>
      </c>
      <c r="D41" s="219">
        <f>D43+D42</f>
        <v>37942</v>
      </c>
      <c r="E41" s="219">
        <f>E43+E42</f>
        <v>36000</v>
      </c>
      <c r="F41" s="219">
        <f>F43+F42</f>
        <v>24250</v>
      </c>
      <c r="G41" s="219">
        <f>G43+G42</f>
        <v>30500</v>
      </c>
      <c r="H41" s="219">
        <f>H43+H42</f>
        <v>28000</v>
      </c>
      <c r="I41" s="17">
        <f aca="true" t="shared" si="0" ref="I41:I47">H41/E41*100</f>
        <v>77.77777777777779</v>
      </c>
      <c r="J41" s="17">
        <f aca="true" t="shared" si="1" ref="J41:J47">H41/G41*100</f>
        <v>91.80327868852459</v>
      </c>
    </row>
    <row r="42" spans="1:10" ht="25.5" customHeight="1">
      <c r="A42" s="9">
        <v>26</v>
      </c>
      <c r="B42" s="9">
        <v>722118</v>
      </c>
      <c r="C42" s="23" t="s">
        <v>481</v>
      </c>
      <c r="D42" s="228">
        <v>2167</v>
      </c>
      <c r="E42" s="221">
        <v>0</v>
      </c>
      <c r="F42" s="221">
        <v>1506</v>
      </c>
      <c r="G42" s="228">
        <v>2500</v>
      </c>
      <c r="H42" s="228">
        <v>0</v>
      </c>
      <c r="I42" s="22" t="e">
        <f t="shared" si="0"/>
        <v>#DIV/0!</v>
      </c>
      <c r="J42" s="22">
        <f t="shared" si="1"/>
        <v>0</v>
      </c>
    </row>
    <row r="43" spans="1:10" ht="25.5" customHeight="1">
      <c r="A43" s="9">
        <v>27</v>
      </c>
      <c r="B43" s="9">
        <v>722121</v>
      </c>
      <c r="C43" s="23" t="s">
        <v>19</v>
      </c>
      <c r="D43" s="228">
        <v>35775</v>
      </c>
      <c r="E43" s="221">
        <v>36000</v>
      </c>
      <c r="F43" s="221">
        <v>22744</v>
      </c>
      <c r="G43" s="228">
        <v>28000</v>
      </c>
      <c r="H43" s="228">
        <v>28000</v>
      </c>
      <c r="I43" s="22">
        <f t="shared" si="0"/>
        <v>77.77777777777779</v>
      </c>
      <c r="J43" s="22">
        <f t="shared" si="1"/>
        <v>100</v>
      </c>
    </row>
    <row r="44" spans="1:10" ht="23.25" customHeight="1">
      <c r="A44" s="9"/>
      <c r="B44" s="9"/>
      <c r="C44" s="23"/>
      <c r="D44" s="228"/>
      <c r="E44" s="221"/>
      <c r="F44" s="221"/>
      <c r="G44" s="228"/>
      <c r="H44" s="228"/>
      <c r="I44" s="22"/>
      <c r="J44" s="22"/>
    </row>
    <row r="45" spans="1:10" ht="25.5" customHeight="1">
      <c r="A45" s="9">
        <v>28</v>
      </c>
      <c r="B45" s="6">
        <v>722300</v>
      </c>
      <c r="C45" s="15" t="s">
        <v>632</v>
      </c>
      <c r="D45" s="219">
        <f>D46+D47</f>
        <v>19901</v>
      </c>
      <c r="E45" s="219">
        <f>E46+E47</f>
        <v>18400</v>
      </c>
      <c r="F45" s="219">
        <f>F46+F47</f>
        <v>17297</v>
      </c>
      <c r="G45" s="219">
        <f>G46+G47</f>
        <v>19100</v>
      </c>
      <c r="H45" s="219">
        <f>H46+H47</f>
        <v>19100</v>
      </c>
      <c r="I45" s="17">
        <f t="shared" si="0"/>
        <v>103.80434782608697</v>
      </c>
      <c r="J45" s="17">
        <f t="shared" si="1"/>
        <v>100</v>
      </c>
    </row>
    <row r="46" spans="1:10" ht="25.5" customHeight="1">
      <c r="A46" s="9">
        <v>29</v>
      </c>
      <c r="B46" s="9">
        <v>722312</v>
      </c>
      <c r="C46" s="23" t="s">
        <v>20</v>
      </c>
      <c r="D46" s="228">
        <v>19515</v>
      </c>
      <c r="E46" s="221">
        <v>18000</v>
      </c>
      <c r="F46" s="221">
        <v>17202</v>
      </c>
      <c r="G46" s="228">
        <v>19000</v>
      </c>
      <c r="H46" s="228">
        <v>19000</v>
      </c>
      <c r="I46" s="22">
        <f t="shared" si="0"/>
        <v>105.55555555555556</v>
      </c>
      <c r="J46" s="22">
        <f t="shared" si="1"/>
        <v>100</v>
      </c>
    </row>
    <row r="47" spans="1:10" ht="33.75" customHeight="1">
      <c r="A47" s="9">
        <v>30</v>
      </c>
      <c r="B47" s="9">
        <v>722314</v>
      </c>
      <c r="C47" s="19" t="s">
        <v>21</v>
      </c>
      <c r="D47" s="228">
        <v>386</v>
      </c>
      <c r="E47" s="221">
        <v>400</v>
      </c>
      <c r="F47" s="221">
        <v>95</v>
      </c>
      <c r="G47" s="228">
        <v>100</v>
      </c>
      <c r="H47" s="228">
        <v>100</v>
      </c>
      <c r="I47" s="22">
        <f t="shared" si="0"/>
        <v>25</v>
      </c>
      <c r="J47" s="22">
        <f t="shared" si="1"/>
        <v>100</v>
      </c>
    </row>
    <row r="48" spans="1:10" ht="22.5" customHeight="1">
      <c r="A48" s="9"/>
      <c r="B48" s="9"/>
      <c r="C48" s="19"/>
      <c r="D48" s="228"/>
      <c r="E48" s="221"/>
      <c r="F48" s="221"/>
      <c r="G48" s="228"/>
      <c r="H48" s="228"/>
      <c r="I48" s="22"/>
      <c r="J48" s="22"/>
    </row>
    <row r="49" spans="1:10" ht="25.5" customHeight="1">
      <c r="A49" s="9">
        <v>31</v>
      </c>
      <c r="B49" s="6">
        <v>722400</v>
      </c>
      <c r="C49" s="15" t="s">
        <v>631</v>
      </c>
      <c r="D49" s="219">
        <f>SUM(D50:D62)</f>
        <v>1264543</v>
      </c>
      <c r="E49" s="219">
        <f>SUM(E50:E62)</f>
        <v>1265450</v>
      </c>
      <c r="F49" s="219">
        <f>SUM(F50:F62)</f>
        <v>290309</v>
      </c>
      <c r="G49" s="219">
        <f>SUM(G50:G62)</f>
        <v>1252578</v>
      </c>
      <c r="H49" s="219">
        <f>SUM(H50:H62)</f>
        <v>1247470</v>
      </c>
      <c r="I49" s="17">
        <f aca="true" t="shared" si="2" ref="I49:I60">H49/E49*100</f>
        <v>98.57916156308033</v>
      </c>
      <c r="J49" s="17">
        <f aca="true" t="shared" si="3" ref="J49:J60">H49/G49*100</f>
        <v>99.59220104456568</v>
      </c>
    </row>
    <row r="50" spans="1:10" ht="25.5" customHeight="1">
      <c r="A50" s="9">
        <v>32</v>
      </c>
      <c r="B50" s="9">
        <v>722411</v>
      </c>
      <c r="C50" s="19" t="s">
        <v>22</v>
      </c>
      <c r="D50" s="227">
        <v>0</v>
      </c>
      <c r="E50" s="220">
        <v>1000</v>
      </c>
      <c r="F50" s="220">
        <v>100</v>
      </c>
      <c r="G50" s="227">
        <v>100</v>
      </c>
      <c r="H50" s="227">
        <v>1000</v>
      </c>
      <c r="I50" s="22">
        <f t="shared" si="2"/>
        <v>100</v>
      </c>
      <c r="J50" s="22">
        <f t="shared" si="3"/>
        <v>1000</v>
      </c>
    </row>
    <row r="51" spans="1:10" ht="25.5" customHeight="1">
      <c r="A51" s="9">
        <v>33</v>
      </c>
      <c r="B51" s="9">
        <v>722412</v>
      </c>
      <c r="C51" s="19" t="s">
        <v>23</v>
      </c>
      <c r="D51" s="227">
        <v>8</v>
      </c>
      <c r="E51" s="220">
        <v>1000</v>
      </c>
      <c r="F51" s="220">
        <v>10</v>
      </c>
      <c r="G51" s="227">
        <v>100</v>
      </c>
      <c r="H51" s="227">
        <v>1000</v>
      </c>
      <c r="I51" s="22">
        <f>H51/E51*100</f>
        <v>100</v>
      </c>
      <c r="J51" s="22">
        <f>H51/G51*100</f>
        <v>1000</v>
      </c>
    </row>
    <row r="52" spans="1:10" ht="25.5" customHeight="1">
      <c r="A52" s="9">
        <v>34</v>
      </c>
      <c r="B52" s="9">
        <v>722425</v>
      </c>
      <c r="C52" s="19" t="s">
        <v>24</v>
      </c>
      <c r="D52" s="227">
        <v>0</v>
      </c>
      <c r="E52" s="221">
        <v>5000</v>
      </c>
      <c r="F52" s="221">
        <v>608</v>
      </c>
      <c r="G52" s="227">
        <v>608</v>
      </c>
      <c r="H52" s="227">
        <v>1000</v>
      </c>
      <c r="I52" s="22">
        <f t="shared" si="2"/>
        <v>20</v>
      </c>
      <c r="J52" s="22">
        <f t="shared" si="3"/>
        <v>164.4736842105263</v>
      </c>
    </row>
    <row r="53" spans="1:10" ht="37.5" customHeight="1">
      <c r="A53" s="9">
        <v>35</v>
      </c>
      <c r="B53" s="9">
        <v>722435</v>
      </c>
      <c r="C53" s="19" t="s">
        <v>25</v>
      </c>
      <c r="D53" s="227">
        <v>1220372</v>
      </c>
      <c r="E53" s="220">
        <v>1200000</v>
      </c>
      <c r="F53" s="221">
        <v>257011</v>
      </c>
      <c r="G53" s="227">
        <v>1200000</v>
      </c>
      <c r="H53" s="227">
        <v>1200000</v>
      </c>
      <c r="I53" s="22">
        <f t="shared" si="2"/>
        <v>100</v>
      </c>
      <c r="J53" s="22">
        <f t="shared" si="3"/>
        <v>100</v>
      </c>
    </row>
    <row r="54" spans="1:10" ht="25.5" customHeight="1">
      <c r="A54" s="9">
        <v>36</v>
      </c>
      <c r="B54" s="9">
        <v>722437</v>
      </c>
      <c r="C54" s="19" t="s">
        <v>26</v>
      </c>
      <c r="D54" s="227">
        <v>4158</v>
      </c>
      <c r="E54" s="220">
        <v>4000</v>
      </c>
      <c r="F54" s="221">
        <v>3961</v>
      </c>
      <c r="G54" s="227">
        <v>5300</v>
      </c>
      <c r="H54" s="227">
        <v>5000</v>
      </c>
      <c r="I54" s="22">
        <f t="shared" si="2"/>
        <v>125</v>
      </c>
      <c r="J54" s="22">
        <f t="shared" si="3"/>
        <v>94.33962264150944</v>
      </c>
    </row>
    <row r="55" spans="1:10" ht="25.5" customHeight="1">
      <c r="A55" s="9">
        <v>37</v>
      </c>
      <c r="B55" s="9">
        <v>722442</v>
      </c>
      <c r="C55" s="19" t="s">
        <v>27</v>
      </c>
      <c r="D55" s="228">
        <v>224</v>
      </c>
      <c r="E55" s="221">
        <v>150</v>
      </c>
      <c r="F55" s="221">
        <v>198</v>
      </c>
      <c r="G55" s="228">
        <v>250</v>
      </c>
      <c r="H55" s="228">
        <v>250</v>
      </c>
      <c r="I55" s="22">
        <f t="shared" si="2"/>
        <v>166.66666666666669</v>
      </c>
      <c r="J55" s="22">
        <f t="shared" si="3"/>
        <v>100</v>
      </c>
    </row>
    <row r="56" spans="1:10" ht="35.25" customHeight="1">
      <c r="A56" s="9">
        <v>38</v>
      </c>
      <c r="B56" s="9">
        <v>722446</v>
      </c>
      <c r="C56" s="19" t="s">
        <v>28</v>
      </c>
      <c r="D56" s="228">
        <v>10279</v>
      </c>
      <c r="E56" s="221">
        <v>10000</v>
      </c>
      <c r="F56" s="221">
        <v>8314</v>
      </c>
      <c r="G56" s="228">
        <v>10500</v>
      </c>
      <c r="H56" s="228">
        <v>10500</v>
      </c>
      <c r="I56" s="22">
        <f t="shared" si="2"/>
        <v>105</v>
      </c>
      <c r="J56" s="22">
        <f t="shared" si="3"/>
        <v>100</v>
      </c>
    </row>
    <row r="57" spans="1:10" ht="25.5" customHeight="1">
      <c r="A57" s="9">
        <v>39</v>
      </c>
      <c r="B57" s="9">
        <v>722447</v>
      </c>
      <c r="C57" s="19" t="s">
        <v>29</v>
      </c>
      <c r="D57" s="228">
        <v>6040</v>
      </c>
      <c r="E57" s="221">
        <v>5800</v>
      </c>
      <c r="F57" s="221">
        <v>5579</v>
      </c>
      <c r="G57" s="228">
        <v>6500</v>
      </c>
      <c r="H57" s="228">
        <v>6500</v>
      </c>
      <c r="I57" s="22">
        <f t="shared" si="2"/>
        <v>112.06896551724137</v>
      </c>
      <c r="J57" s="22">
        <f t="shared" si="3"/>
        <v>100</v>
      </c>
    </row>
    <row r="58" spans="1:10" ht="25.5" customHeight="1">
      <c r="A58" s="9">
        <v>40</v>
      </c>
      <c r="B58" s="9">
        <v>722463</v>
      </c>
      <c r="C58" s="19" t="s">
        <v>510</v>
      </c>
      <c r="D58" s="228">
        <v>0</v>
      </c>
      <c r="E58" s="221">
        <v>0</v>
      </c>
      <c r="F58" s="221">
        <v>682</v>
      </c>
      <c r="G58" s="228">
        <v>2000</v>
      </c>
      <c r="H58" s="228">
        <v>2000</v>
      </c>
      <c r="I58" s="22" t="e">
        <f>H58/E58*100</f>
        <v>#DIV/0!</v>
      </c>
      <c r="J58" s="22">
        <f>H58/G58*100</f>
        <v>100</v>
      </c>
    </row>
    <row r="59" spans="1:10" ht="25.5" customHeight="1">
      <c r="A59" s="9">
        <v>41</v>
      </c>
      <c r="B59" s="9">
        <v>722464</v>
      </c>
      <c r="C59" s="19" t="s">
        <v>482</v>
      </c>
      <c r="D59" s="228">
        <v>0</v>
      </c>
      <c r="E59" s="221">
        <v>0</v>
      </c>
      <c r="F59" s="221">
        <v>48</v>
      </c>
      <c r="G59" s="228">
        <v>150</v>
      </c>
      <c r="H59" s="228">
        <v>150</v>
      </c>
      <c r="I59" s="22" t="e">
        <f t="shared" si="2"/>
        <v>#DIV/0!</v>
      </c>
      <c r="J59" s="22">
        <f t="shared" si="3"/>
        <v>100</v>
      </c>
    </row>
    <row r="60" spans="1:10" ht="25.5" customHeight="1">
      <c r="A60" s="9">
        <v>42</v>
      </c>
      <c r="B60" s="9">
        <v>722467</v>
      </c>
      <c r="C60" s="19" t="s">
        <v>30</v>
      </c>
      <c r="D60" s="228">
        <v>10613</v>
      </c>
      <c r="E60" s="221">
        <v>13500</v>
      </c>
      <c r="F60" s="221">
        <v>11061</v>
      </c>
      <c r="G60" s="228">
        <v>22000</v>
      </c>
      <c r="H60" s="228">
        <v>15000</v>
      </c>
      <c r="I60" s="22">
        <f t="shared" si="2"/>
        <v>111.11111111111111</v>
      </c>
      <c r="J60" s="22">
        <f t="shared" si="3"/>
        <v>68.18181818181817</v>
      </c>
    </row>
    <row r="61" spans="1:10" ht="25.5" customHeight="1">
      <c r="A61" s="9">
        <v>43</v>
      </c>
      <c r="B61" s="9">
        <v>722469</v>
      </c>
      <c r="C61" s="19" t="s">
        <v>483</v>
      </c>
      <c r="D61" s="228">
        <v>0</v>
      </c>
      <c r="E61" s="221">
        <v>0</v>
      </c>
      <c r="F61" s="221">
        <v>23</v>
      </c>
      <c r="G61" s="228">
        <v>70</v>
      </c>
      <c r="H61" s="228">
        <v>70</v>
      </c>
      <c r="I61" s="22" t="e">
        <f>H61/E61*100</f>
        <v>#DIV/0!</v>
      </c>
      <c r="J61" s="22">
        <f>H61/G61*100</f>
        <v>100</v>
      </c>
    </row>
    <row r="62" spans="1:10" ht="25.5" customHeight="1">
      <c r="A62" s="9">
        <v>44</v>
      </c>
      <c r="B62" s="9">
        <v>722491</v>
      </c>
      <c r="C62" s="19" t="s">
        <v>31</v>
      </c>
      <c r="D62" s="228">
        <v>12849</v>
      </c>
      <c r="E62" s="221">
        <v>25000</v>
      </c>
      <c r="F62" s="221">
        <v>2714</v>
      </c>
      <c r="G62" s="228">
        <v>5000</v>
      </c>
      <c r="H62" s="228">
        <v>5000</v>
      </c>
      <c r="I62" s="22">
        <f>H62/E62*100</f>
        <v>20</v>
      </c>
      <c r="J62" s="22">
        <f>H62/G62*100</f>
        <v>100</v>
      </c>
    </row>
    <row r="63" spans="1:10" ht="23.25" customHeight="1">
      <c r="A63" s="9"/>
      <c r="B63" s="12"/>
      <c r="C63" s="19"/>
      <c r="D63" s="246"/>
      <c r="E63" s="221"/>
      <c r="F63" s="221"/>
      <c r="G63" s="246"/>
      <c r="H63" s="246"/>
      <c r="I63" s="17"/>
      <c r="J63" s="17"/>
    </row>
    <row r="64" spans="1:10" ht="25.5" customHeight="1">
      <c r="A64" s="9">
        <v>45</v>
      </c>
      <c r="B64" s="6">
        <v>722500</v>
      </c>
      <c r="C64" s="15" t="s">
        <v>630</v>
      </c>
      <c r="D64" s="219">
        <f>D65+D66</f>
        <v>80457</v>
      </c>
      <c r="E64" s="219">
        <f>E65+E66</f>
        <v>48500</v>
      </c>
      <c r="F64" s="219">
        <f>F65+F66</f>
        <v>37073</v>
      </c>
      <c r="G64" s="219">
        <f>G65+G66</f>
        <v>56010</v>
      </c>
      <c r="H64" s="219">
        <f>H65+H66</f>
        <v>40100</v>
      </c>
      <c r="I64" s="17">
        <f aca="true" t="shared" si="4" ref="I64:I69">H64/E64*100</f>
        <v>82.68041237113401</v>
      </c>
      <c r="J64" s="17">
        <f aca="true" t="shared" si="5" ref="J64:J69">H64/G64*100</f>
        <v>71.5943581503303</v>
      </c>
    </row>
    <row r="65" spans="1:10" ht="25.5" customHeight="1">
      <c r="A65" s="9">
        <v>46</v>
      </c>
      <c r="B65" s="9">
        <v>722521</v>
      </c>
      <c r="C65" s="23" t="s">
        <v>32</v>
      </c>
      <c r="D65" s="228">
        <v>22856</v>
      </c>
      <c r="E65" s="220">
        <v>8000</v>
      </c>
      <c r="F65" s="220">
        <v>21286</v>
      </c>
      <c r="G65" s="228">
        <v>24000</v>
      </c>
      <c r="H65" s="228">
        <v>8000</v>
      </c>
      <c r="I65" s="22">
        <f t="shared" si="4"/>
        <v>100</v>
      </c>
      <c r="J65" s="22">
        <f t="shared" si="5"/>
        <v>33.33333333333333</v>
      </c>
    </row>
    <row r="66" spans="1:10" s="26" customFormat="1" ht="25.5" customHeight="1">
      <c r="A66" s="9">
        <v>47</v>
      </c>
      <c r="B66" s="6">
        <v>722591</v>
      </c>
      <c r="C66" s="18" t="s">
        <v>629</v>
      </c>
      <c r="D66" s="219">
        <f>D67+D68+D69</f>
        <v>57601</v>
      </c>
      <c r="E66" s="219">
        <f>E67+E68+E69</f>
        <v>40500</v>
      </c>
      <c r="F66" s="219">
        <f>F67+F68+F69</f>
        <v>15787</v>
      </c>
      <c r="G66" s="219">
        <f>G67+G68+G69</f>
        <v>32010</v>
      </c>
      <c r="H66" s="219">
        <f>H67+H68+H69</f>
        <v>32100</v>
      </c>
      <c r="I66" s="17">
        <f t="shared" si="4"/>
        <v>79.25925925925927</v>
      </c>
      <c r="J66" s="17">
        <f t="shared" si="5"/>
        <v>100.28116213683225</v>
      </c>
    </row>
    <row r="67" spans="1:10" ht="25.5" customHeight="1">
      <c r="A67" s="9">
        <v>48</v>
      </c>
      <c r="B67" s="9">
        <v>722591</v>
      </c>
      <c r="C67" s="23" t="s">
        <v>33</v>
      </c>
      <c r="D67" s="228">
        <v>506</v>
      </c>
      <c r="E67" s="221">
        <v>500</v>
      </c>
      <c r="F67" s="221">
        <v>510</v>
      </c>
      <c r="G67" s="228">
        <v>510</v>
      </c>
      <c r="H67" s="228">
        <v>600</v>
      </c>
      <c r="I67" s="22">
        <f t="shared" si="4"/>
        <v>120</v>
      </c>
      <c r="J67" s="22">
        <f t="shared" si="5"/>
        <v>117.64705882352942</v>
      </c>
    </row>
    <row r="68" spans="1:10" ht="25.5" customHeight="1">
      <c r="A68" s="9">
        <v>49</v>
      </c>
      <c r="B68" s="9">
        <v>722591</v>
      </c>
      <c r="C68" s="19" t="s">
        <v>34</v>
      </c>
      <c r="D68" s="227">
        <v>54695</v>
      </c>
      <c r="E68" s="220">
        <v>30000</v>
      </c>
      <c r="F68" s="220">
        <v>7277</v>
      </c>
      <c r="G68" s="227">
        <v>19000</v>
      </c>
      <c r="H68" s="227">
        <v>19000</v>
      </c>
      <c r="I68" s="22">
        <f t="shared" si="4"/>
        <v>63.33333333333333</v>
      </c>
      <c r="J68" s="22">
        <f t="shared" si="5"/>
        <v>100</v>
      </c>
    </row>
    <row r="69" spans="1:10" ht="25.5" customHeight="1">
      <c r="A69" s="9">
        <v>50</v>
      </c>
      <c r="B69" s="9">
        <v>722591</v>
      </c>
      <c r="C69" s="23" t="s">
        <v>35</v>
      </c>
      <c r="D69" s="228">
        <v>2400</v>
      </c>
      <c r="E69" s="221">
        <v>10000</v>
      </c>
      <c r="F69" s="221">
        <v>8000</v>
      </c>
      <c r="G69" s="228">
        <v>12500</v>
      </c>
      <c r="H69" s="227">
        <v>12500</v>
      </c>
      <c r="I69" s="22">
        <f t="shared" si="4"/>
        <v>125</v>
      </c>
      <c r="J69" s="22">
        <f t="shared" si="5"/>
        <v>100</v>
      </c>
    </row>
    <row r="70" spans="1:10" ht="22.5" customHeight="1">
      <c r="A70" s="9"/>
      <c r="B70" s="12"/>
      <c r="C70" s="23"/>
      <c r="D70" s="228"/>
      <c r="E70" s="221"/>
      <c r="F70" s="221"/>
      <c r="G70" s="228"/>
      <c r="H70" s="228"/>
      <c r="I70" s="17"/>
      <c r="J70" s="17"/>
    </row>
    <row r="71" spans="1:10" ht="25.5" customHeight="1">
      <c r="A71" s="9">
        <v>51</v>
      </c>
      <c r="B71" s="6">
        <v>723000</v>
      </c>
      <c r="C71" s="15" t="s">
        <v>36</v>
      </c>
      <c r="D71" s="219">
        <f>D72</f>
        <v>300</v>
      </c>
      <c r="E71" s="219">
        <f>E72</f>
        <v>1000</v>
      </c>
      <c r="F71" s="219">
        <f>F72</f>
        <v>50</v>
      </c>
      <c r="G71" s="219">
        <f>G72</f>
        <v>100</v>
      </c>
      <c r="H71" s="219">
        <f>H72</f>
        <v>1000</v>
      </c>
      <c r="I71" s="17">
        <f>H71/E71*100</f>
        <v>100</v>
      </c>
      <c r="J71" s="17">
        <f>H71/G71*100</f>
        <v>1000</v>
      </c>
    </row>
    <row r="72" spans="1:10" s="33" customFormat="1" ht="25.5" customHeight="1">
      <c r="A72" s="29">
        <v>52</v>
      </c>
      <c r="B72" s="29">
        <v>723121</v>
      </c>
      <c r="C72" s="19" t="s">
        <v>37</v>
      </c>
      <c r="D72" s="250">
        <v>300</v>
      </c>
      <c r="E72" s="251">
        <v>1000</v>
      </c>
      <c r="F72" s="251">
        <v>50</v>
      </c>
      <c r="G72" s="250">
        <v>100</v>
      </c>
      <c r="H72" s="250">
        <v>1000</v>
      </c>
      <c r="I72" s="32">
        <f>H72/E72*100</f>
        <v>100</v>
      </c>
      <c r="J72" s="32">
        <f>H72/G72*100</f>
        <v>1000</v>
      </c>
    </row>
    <row r="73" spans="1:10" ht="24" customHeight="1">
      <c r="A73" s="9">
        <v>53</v>
      </c>
      <c r="B73" s="6">
        <v>729000</v>
      </c>
      <c r="C73" s="15" t="s">
        <v>38</v>
      </c>
      <c r="D73" s="219">
        <f>D74</f>
        <v>11768</v>
      </c>
      <c r="E73" s="219">
        <f>E74</f>
        <v>6500</v>
      </c>
      <c r="F73" s="219">
        <f>F74</f>
        <v>4290</v>
      </c>
      <c r="G73" s="219">
        <f>G74</f>
        <v>6500</v>
      </c>
      <c r="H73" s="219">
        <f>H74</f>
        <v>6500</v>
      </c>
      <c r="I73" s="17">
        <f>H73/E73*100</f>
        <v>100</v>
      </c>
      <c r="J73" s="17">
        <f>H73/G73*100</f>
        <v>100</v>
      </c>
    </row>
    <row r="74" spans="1:10" ht="24" customHeight="1">
      <c r="A74" s="9">
        <v>54</v>
      </c>
      <c r="B74" s="9">
        <v>729124</v>
      </c>
      <c r="C74" s="19" t="s">
        <v>39</v>
      </c>
      <c r="D74" s="227">
        <v>11768</v>
      </c>
      <c r="E74" s="220">
        <v>6500</v>
      </c>
      <c r="F74" s="221">
        <v>4290</v>
      </c>
      <c r="G74" s="227">
        <v>6500</v>
      </c>
      <c r="H74" s="227">
        <v>6500</v>
      </c>
      <c r="I74" s="22">
        <f>H74/E74*100</f>
        <v>100</v>
      </c>
      <c r="J74" s="22">
        <f>H74/G74*100</f>
        <v>100</v>
      </c>
    </row>
    <row r="75" spans="1:10" ht="24" customHeight="1">
      <c r="A75" s="9"/>
      <c r="B75" s="12"/>
      <c r="C75" s="19"/>
      <c r="D75" s="228"/>
      <c r="E75" s="220"/>
      <c r="F75" s="220"/>
      <c r="G75" s="228"/>
      <c r="H75" s="228"/>
      <c r="I75" s="22"/>
      <c r="J75" s="22"/>
    </row>
    <row r="76" spans="1:10" ht="24" customHeight="1">
      <c r="A76" s="9">
        <v>55</v>
      </c>
      <c r="B76" s="12"/>
      <c r="C76" s="15" t="s">
        <v>40</v>
      </c>
      <c r="D76" s="232"/>
      <c r="E76" s="232"/>
      <c r="F76" s="232"/>
      <c r="G76" s="232"/>
      <c r="H76" s="232"/>
      <c r="I76" s="17"/>
      <c r="J76" s="17"/>
    </row>
    <row r="77" spans="1:10" ht="24" customHeight="1">
      <c r="A77" s="9">
        <v>56</v>
      </c>
      <c r="B77" s="6">
        <v>731000</v>
      </c>
      <c r="C77" s="15" t="s">
        <v>557</v>
      </c>
      <c r="D77" s="219">
        <f aca="true" t="shared" si="6" ref="D77:H78">D78</f>
        <v>0</v>
      </c>
      <c r="E77" s="219">
        <f t="shared" si="6"/>
        <v>1000</v>
      </c>
      <c r="F77" s="219">
        <f t="shared" si="6"/>
        <v>0</v>
      </c>
      <c r="G77" s="219">
        <f t="shared" si="6"/>
        <v>1000</v>
      </c>
      <c r="H77" s="219">
        <f t="shared" si="6"/>
        <v>1000</v>
      </c>
      <c r="I77" s="17">
        <f aca="true" t="shared" si="7" ref="I77:I94">H77/E77*100</f>
        <v>100</v>
      </c>
      <c r="J77" s="17">
        <f aca="true" t="shared" si="8" ref="J77:J94">H77/G77*100</f>
        <v>100</v>
      </c>
    </row>
    <row r="78" spans="1:10" ht="24" customHeight="1">
      <c r="A78" s="9">
        <v>57</v>
      </c>
      <c r="B78" s="6">
        <v>731200</v>
      </c>
      <c r="C78" s="13" t="s">
        <v>41</v>
      </c>
      <c r="D78" s="219">
        <f t="shared" si="6"/>
        <v>0</v>
      </c>
      <c r="E78" s="219">
        <f t="shared" si="6"/>
        <v>1000</v>
      </c>
      <c r="F78" s="219">
        <f t="shared" si="6"/>
        <v>0</v>
      </c>
      <c r="G78" s="219">
        <f t="shared" si="6"/>
        <v>1000</v>
      </c>
      <c r="H78" s="219">
        <f t="shared" si="6"/>
        <v>1000</v>
      </c>
      <c r="I78" s="17">
        <f t="shared" si="7"/>
        <v>100</v>
      </c>
      <c r="J78" s="17">
        <f t="shared" si="8"/>
        <v>100</v>
      </c>
    </row>
    <row r="79" spans="1:10" ht="24" customHeight="1">
      <c r="A79" s="9">
        <v>58</v>
      </c>
      <c r="B79" s="9">
        <v>731219</v>
      </c>
      <c r="C79" s="34" t="s">
        <v>42</v>
      </c>
      <c r="D79" s="228">
        <v>0</v>
      </c>
      <c r="E79" s="220">
        <v>1000</v>
      </c>
      <c r="F79" s="221">
        <v>0</v>
      </c>
      <c r="G79" s="228">
        <v>1000</v>
      </c>
      <c r="H79" s="228">
        <v>1000</v>
      </c>
      <c r="I79" s="22">
        <f t="shared" si="7"/>
        <v>100</v>
      </c>
      <c r="J79" s="22">
        <f t="shared" si="8"/>
        <v>100</v>
      </c>
    </row>
    <row r="80" spans="1:10" ht="24" customHeight="1">
      <c r="A80" s="9"/>
      <c r="B80" s="9"/>
      <c r="C80" s="34"/>
      <c r="D80" s="228"/>
      <c r="E80" s="220"/>
      <c r="F80" s="221"/>
      <c r="G80" s="228"/>
      <c r="H80" s="228"/>
      <c r="I80" s="22"/>
      <c r="J80" s="22"/>
    </row>
    <row r="81" spans="1:10" ht="24" customHeight="1">
      <c r="A81" s="9">
        <v>59</v>
      </c>
      <c r="B81" s="6">
        <v>787000</v>
      </c>
      <c r="C81" s="35" t="s">
        <v>628</v>
      </c>
      <c r="D81" s="219">
        <f>SUM(D82:D85)</f>
        <v>226630</v>
      </c>
      <c r="E81" s="219">
        <f>SUM(E82:E85)</f>
        <v>235000</v>
      </c>
      <c r="F81" s="219">
        <f>SUM(F82:F85)</f>
        <v>176517</v>
      </c>
      <c r="G81" s="219">
        <f>SUM(G82:G85)</f>
        <v>243000</v>
      </c>
      <c r="H81" s="219">
        <f>SUM(H82:H85)</f>
        <v>243000</v>
      </c>
      <c r="I81" s="17">
        <f t="shared" si="7"/>
        <v>103.40425531914894</v>
      </c>
      <c r="J81" s="17">
        <f t="shared" si="8"/>
        <v>100</v>
      </c>
    </row>
    <row r="82" spans="1:10" ht="24" customHeight="1">
      <c r="A82" s="9">
        <v>60</v>
      </c>
      <c r="B82" s="9">
        <v>787211</v>
      </c>
      <c r="C82" s="34" t="s">
        <v>43</v>
      </c>
      <c r="D82" s="221">
        <v>47068</v>
      </c>
      <c r="E82" s="221">
        <v>45000</v>
      </c>
      <c r="F82" s="221">
        <v>42300</v>
      </c>
      <c r="G82" s="221">
        <v>45000</v>
      </c>
      <c r="H82" s="221">
        <v>45000</v>
      </c>
      <c r="I82" s="22">
        <f t="shared" si="7"/>
        <v>100</v>
      </c>
      <c r="J82" s="22">
        <f t="shared" si="8"/>
        <v>100</v>
      </c>
    </row>
    <row r="83" spans="1:10" ht="24" customHeight="1">
      <c r="A83" s="9">
        <v>61</v>
      </c>
      <c r="B83" s="9">
        <v>787211</v>
      </c>
      <c r="C83" s="34" t="s">
        <v>44</v>
      </c>
      <c r="D83" s="221">
        <v>170259</v>
      </c>
      <c r="E83" s="221">
        <v>190000</v>
      </c>
      <c r="F83" s="221">
        <v>134217</v>
      </c>
      <c r="G83" s="221">
        <v>190000</v>
      </c>
      <c r="H83" s="221">
        <v>190000</v>
      </c>
      <c r="I83" s="22">
        <f t="shared" si="7"/>
        <v>100</v>
      </c>
      <c r="J83" s="22">
        <f t="shared" si="8"/>
        <v>100</v>
      </c>
    </row>
    <row r="84" spans="1:10" ht="24" customHeight="1">
      <c r="A84" s="9">
        <v>62</v>
      </c>
      <c r="B84" s="9">
        <v>787211</v>
      </c>
      <c r="C84" s="34" t="s">
        <v>498</v>
      </c>
      <c r="D84" s="221">
        <v>6903</v>
      </c>
      <c r="E84" s="221">
        <v>0</v>
      </c>
      <c r="F84" s="221">
        <v>0</v>
      </c>
      <c r="G84" s="221">
        <v>8000</v>
      </c>
      <c r="H84" s="221">
        <v>8000</v>
      </c>
      <c r="I84" s="22" t="e">
        <f>H84/E84*100</f>
        <v>#DIV/0!</v>
      </c>
      <c r="J84" s="22">
        <f>H84/G84*100</f>
        <v>100</v>
      </c>
    </row>
    <row r="85" spans="1:10" ht="24" customHeight="1">
      <c r="A85" s="9">
        <v>63</v>
      </c>
      <c r="B85" s="9">
        <v>787211</v>
      </c>
      <c r="C85" s="34" t="s">
        <v>499</v>
      </c>
      <c r="D85" s="221">
        <v>2400</v>
      </c>
      <c r="E85" s="221">
        <v>0</v>
      </c>
      <c r="F85" s="221">
        <v>0</v>
      </c>
      <c r="G85" s="221">
        <v>0</v>
      </c>
      <c r="H85" s="221">
        <v>0</v>
      </c>
      <c r="I85" s="22" t="e">
        <f>H85/E85*100</f>
        <v>#DIV/0!</v>
      </c>
      <c r="J85" s="22" t="e">
        <f>H85/G85*100</f>
        <v>#DIV/0!</v>
      </c>
    </row>
    <row r="86" spans="1:10" ht="24" customHeight="1">
      <c r="A86" s="9"/>
      <c r="B86" s="9"/>
      <c r="C86" s="34"/>
      <c r="D86" s="221"/>
      <c r="E86" s="221"/>
      <c r="F86" s="221"/>
      <c r="G86" s="221"/>
      <c r="H86" s="221"/>
      <c r="I86" s="36"/>
      <c r="J86" s="22"/>
    </row>
    <row r="87" spans="1:10" ht="24" customHeight="1">
      <c r="A87" s="37">
        <v>64</v>
      </c>
      <c r="B87" s="38"/>
      <c r="C87" s="39" t="s">
        <v>726</v>
      </c>
      <c r="D87" s="252">
        <f>D88+D272</f>
        <v>2747756</v>
      </c>
      <c r="E87" s="252">
        <f>E88+E272</f>
        <v>2980386</v>
      </c>
      <c r="F87" s="252">
        <f>F88+F272</f>
        <v>1904242</v>
      </c>
      <c r="G87" s="252">
        <f>G88+G272</f>
        <v>2844385</v>
      </c>
      <c r="H87" s="252">
        <f>H88+H272</f>
        <v>2990930</v>
      </c>
      <c r="I87" s="50">
        <f t="shared" si="7"/>
        <v>100.35377967820276</v>
      </c>
      <c r="J87" s="43">
        <f t="shared" si="8"/>
        <v>105.15208032667871</v>
      </c>
    </row>
    <row r="88" spans="1:10" ht="24" customHeight="1">
      <c r="A88" s="37">
        <v>65</v>
      </c>
      <c r="B88" s="38">
        <v>410000</v>
      </c>
      <c r="C88" s="39" t="s">
        <v>725</v>
      </c>
      <c r="D88" s="252">
        <f>D89+D115+D199+D205+D212+D250+D270</f>
        <v>2747756</v>
      </c>
      <c r="E88" s="252">
        <f>E89+E115+E199+E205+E212+E250+E270</f>
        <v>2970386</v>
      </c>
      <c r="F88" s="252">
        <f>F89+F115+F199+F205+F212+F250+F270</f>
        <v>1904242</v>
      </c>
      <c r="G88" s="252">
        <f>G89+G115+G199+G205+G212+G250+G270</f>
        <v>2844385</v>
      </c>
      <c r="H88" s="252">
        <f>H89+H115+H199+H205+H212+H250+H270</f>
        <v>2940930</v>
      </c>
      <c r="I88" s="50">
        <f t="shared" si="7"/>
        <v>99.0083443700583</v>
      </c>
      <c r="J88" s="43">
        <f t="shared" si="8"/>
        <v>103.39423109037631</v>
      </c>
    </row>
    <row r="89" spans="1:10" ht="24" customHeight="1">
      <c r="A89" s="37">
        <v>66</v>
      </c>
      <c r="B89" s="38">
        <v>411000</v>
      </c>
      <c r="C89" s="39" t="s">
        <v>715</v>
      </c>
      <c r="D89" s="252">
        <f>D90+D96+D103+D106+D110</f>
        <v>1072046</v>
      </c>
      <c r="E89" s="252">
        <f>E90+E96+E103+E106+E110</f>
        <v>1189413</v>
      </c>
      <c r="F89" s="252">
        <f>F90+F96+F103+F106+F110</f>
        <v>837365</v>
      </c>
      <c r="G89" s="252">
        <f>G90+G96+G103+G106+G110</f>
        <v>1130845</v>
      </c>
      <c r="H89" s="252">
        <f>H90+H96+H103+H106+H110</f>
        <v>1189948</v>
      </c>
      <c r="I89" s="50">
        <f t="shared" si="7"/>
        <v>100.04498017089102</v>
      </c>
      <c r="J89" s="43">
        <f t="shared" si="8"/>
        <v>105.22644571095066</v>
      </c>
    </row>
    <row r="90" spans="1:10" ht="24" customHeight="1">
      <c r="A90" s="37">
        <v>67</v>
      </c>
      <c r="B90" s="38">
        <v>411100</v>
      </c>
      <c r="C90" s="44" t="s">
        <v>639</v>
      </c>
      <c r="D90" s="219">
        <f>SUM(D91:D94)</f>
        <v>786732</v>
      </c>
      <c r="E90" s="219">
        <f>SUM(E91:E94)</f>
        <v>909066</v>
      </c>
      <c r="F90" s="219">
        <f>SUM(F91:F94)</f>
        <v>634382</v>
      </c>
      <c r="G90" s="219">
        <f>SUM(G91:G94)</f>
        <v>871574</v>
      </c>
      <c r="H90" s="219">
        <f>SUM(H91:H94)</f>
        <v>911740</v>
      </c>
      <c r="I90" s="50">
        <f t="shared" si="7"/>
        <v>100.29414805965683</v>
      </c>
      <c r="J90" s="43">
        <f t="shared" si="8"/>
        <v>104.60844403343836</v>
      </c>
    </row>
    <row r="91" spans="1:10" ht="24" customHeight="1">
      <c r="A91" s="37">
        <v>68</v>
      </c>
      <c r="B91" s="37">
        <v>411111</v>
      </c>
      <c r="C91" s="45" t="s">
        <v>45</v>
      </c>
      <c r="D91" s="227">
        <f>'општинска управа'!D13+'центар за соц рад'!D11+'Културни центар'!D12</f>
        <v>478684</v>
      </c>
      <c r="E91" s="227">
        <f>'општинска управа'!E13+'центар за соц рад'!E11+'Културни центар'!E12</f>
        <v>541206</v>
      </c>
      <c r="F91" s="227">
        <f>'општинска управа'!F13+'центар за соц рад'!F11+'Културни центар'!F12</f>
        <v>384855</v>
      </c>
      <c r="G91" s="227">
        <f>'општинска управа'!G13+'центар за соц рад'!G11+'Културни центар'!G12</f>
        <v>532417</v>
      </c>
      <c r="H91" s="227">
        <f>'општинска управа'!H13+'центар за соц рад'!H11+'Културни центар'!H12</f>
        <v>563722</v>
      </c>
      <c r="I91" s="46">
        <f t="shared" si="7"/>
        <v>104.16033820763258</v>
      </c>
      <c r="J91" s="47">
        <f t="shared" si="8"/>
        <v>105.87978971370184</v>
      </c>
    </row>
    <row r="92" spans="1:10" s="48" customFormat="1" ht="24" customHeight="1">
      <c r="A92" s="37">
        <v>69</v>
      </c>
      <c r="B92" s="37">
        <v>411112</v>
      </c>
      <c r="C92" s="45" t="s">
        <v>46</v>
      </c>
      <c r="D92" s="227">
        <f>'општинска управа'!D14</f>
        <v>8394</v>
      </c>
      <c r="E92" s="227">
        <f>'општинска управа'!E14</f>
        <v>21600</v>
      </c>
      <c r="F92" s="227">
        <f>'општинска управа'!F14</f>
        <v>7507</v>
      </c>
      <c r="G92" s="227">
        <f>'општинска управа'!G14</f>
        <v>10800</v>
      </c>
      <c r="H92" s="227">
        <f>'општинска управа'!H14</f>
        <v>0</v>
      </c>
      <c r="I92" s="47">
        <f t="shared" si="7"/>
        <v>0</v>
      </c>
      <c r="J92" s="47">
        <f t="shared" si="8"/>
        <v>0</v>
      </c>
    </row>
    <row r="93" spans="1:10" ht="24" customHeight="1">
      <c r="A93" s="37">
        <v>70</v>
      </c>
      <c r="B93" s="37">
        <v>411191</v>
      </c>
      <c r="C93" s="45" t="s">
        <v>47</v>
      </c>
      <c r="D93" s="227">
        <f>'општинска управа'!D15+'центар за соц рад'!D12+'Културни центар'!D13</f>
        <v>40032</v>
      </c>
      <c r="E93" s="227">
        <f>'општинска управа'!E15+'центар за соц рад'!E12+'Културни центар'!E13</f>
        <v>46268</v>
      </c>
      <c r="F93" s="227">
        <f>'општинска управа'!F15+'центар за соц рад'!F12+'Културни центар'!F13</f>
        <v>32674</v>
      </c>
      <c r="G93" s="227">
        <f>'општинска управа'!G15+'центар за соц рад'!G12+'Културни центар'!G13</f>
        <v>44302</v>
      </c>
      <c r="H93" s="227">
        <f>'општинска управа'!H15+'центар за соц рад'!H12+'Културни центар'!H13</f>
        <v>47168</v>
      </c>
      <c r="I93" s="46">
        <f t="shared" si="7"/>
        <v>101.94518889945535</v>
      </c>
      <c r="J93" s="47">
        <f t="shared" si="8"/>
        <v>106.4692338946323</v>
      </c>
    </row>
    <row r="94" spans="1:10" ht="24" customHeight="1">
      <c r="A94" s="37">
        <v>71</v>
      </c>
      <c r="B94" s="37">
        <v>411199</v>
      </c>
      <c r="C94" s="45" t="s">
        <v>520</v>
      </c>
      <c r="D94" s="227">
        <f>'општинска управа'!D16+'центар за соц рад'!D13+'Културни центар'!D14</f>
        <v>259622</v>
      </c>
      <c r="E94" s="227">
        <f>'општинска управа'!E16+'центар за соц рад'!E13+'Културни центар'!E14</f>
        <v>299992</v>
      </c>
      <c r="F94" s="227">
        <f>'општинска управа'!F16+'центар за соц рад'!F13+'Културни центар'!F14</f>
        <v>209346</v>
      </c>
      <c r="G94" s="227">
        <f>'општинска управа'!G16+'центар за соц рад'!G13+'Културни центар'!G14</f>
        <v>284055</v>
      </c>
      <c r="H94" s="227">
        <f>'општинска управа'!H16+'центар за соц рад'!H13+'Културни центар'!H14</f>
        <v>300850</v>
      </c>
      <c r="I94" s="46">
        <f t="shared" si="7"/>
        <v>100.28600762687006</v>
      </c>
      <c r="J94" s="47">
        <f t="shared" si="8"/>
        <v>105.91258735104117</v>
      </c>
    </row>
    <row r="95" spans="1:10" ht="24" customHeight="1">
      <c r="A95" s="37"/>
      <c r="B95" s="49"/>
      <c r="C95" s="45"/>
      <c r="D95" s="227"/>
      <c r="E95" s="227"/>
      <c r="F95" s="227"/>
      <c r="G95" s="227"/>
      <c r="H95" s="227"/>
      <c r="I95" s="50"/>
      <c r="J95" s="43"/>
    </row>
    <row r="96" spans="1:10" ht="24" customHeight="1">
      <c r="A96" s="37">
        <v>72</v>
      </c>
      <c r="B96" s="38">
        <v>411200</v>
      </c>
      <c r="C96" s="39" t="s">
        <v>638</v>
      </c>
      <c r="D96" s="219">
        <f>SUM(D97:D101)</f>
        <v>180099</v>
      </c>
      <c r="E96" s="219">
        <f>SUM(E97:E101)</f>
        <v>181461</v>
      </c>
      <c r="F96" s="219">
        <f>SUM(F97:F101)</f>
        <v>123851</v>
      </c>
      <c r="G96" s="219">
        <f>SUM(G97:G101)</f>
        <v>161881</v>
      </c>
      <c r="H96" s="219">
        <f>SUM(H97:H101)</f>
        <v>168441</v>
      </c>
      <c r="I96" s="50">
        <f aca="true" t="shared" si="9" ref="I96:I101">H96/E96*100</f>
        <v>92.82490452493924</v>
      </c>
      <c r="J96" s="43">
        <f aca="true" t="shared" si="10" ref="J96:J101">H96/G96*100</f>
        <v>104.05235944922504</v>
      </c>
    </row>
    <row r="97" spans="1:10" ht="24" customHeight="1">
      <c r="A97" s="37">
        <v>73</v>
      </c>
      <c r="B97" s="37">
        <v>411211</v>
      </c>
      <c r="C97" s="51" t="s">
        <v>49</v>
      </c>
      <c r="D97" s="227">
        <f>'општинска управа'!D19+'центар за соц рад'!D16+'Културни центар'!D17+'средња школа'!D10</f>
        <v>37774</v>
      </c>
      <c r="E97" s="227">
        <f>'општинска управа'!E19+'центар за соц рад'!E16+'Културни центар'!E17+'средња школа'!E10</f>
        <v>39285</v>
      </c>
      <c r="F97" s="227">
        <f>'општинска управа'!F19+'центар за соц рад'!F16+'Културни центар'!F17+'средња школа'!F10</f>
        <v>25433</v>
      </c>
      <c r="G97" s="227">
        <f>'општинска управа'!G19+'центар за соц рад'!G16+'Културни центар'!G17+'средња школа'!G10</f>
        <v>20937</v>
      </c>
      <c r="H97" s="227">
        <f>'општинска управа'!H19+'центар за соц рад'!H16+'Културни центар'!H17+'средња школа'!H10</f>
        <v>23285</v>
      </c>
      <c r="I97" s="46">
        <f t="shared" si="9"/>
        <v>59.2719867633957</v>
      </c>
      <c r="J97" s="47">
        <f t="shared" si="10"/>
        <v>111.21459616946076</v>
      </c>
    </row>
    <row r="98" spans="1:10" ht="24" customHeight="1">
      <c r="A98" s="37">
        <v>74</v>
      </c>
      <c r="B98" s="37">
        <v>411221</v>
      </c>
      <c r="C98" s="51" t="s">
        <v>50</v>
      </c>
      <c r="D98" s="227">
        <f>'општинска управа'!D20+'центар за соц рад'!D17+'Културни центар'!D18</f>
        <v>99409</v>
      </c>
      <c r="E98" s="227">
        <f>'општинска управа'!E20+'центар за соц рад'!E17+'Културни центар'!E18</f>
        <v>118326</v>
      </c>
      <c r="F98" s="227">
        <f>'општинска управа'!F20+'центар за соц рад'!F17+'Културни центар'!F18</f>
        <v>77098</v>
      </c>
      <c r="G98" s="227">
        <f>'општинска управа'!G20+'центар за соц рад'!G17+'Културни центар'!G18</f>
        <v>118174</v>
      </c>
      <c r="H98" s="227">
        <f>'општинска управа'!H20+'центар за соц рад'!H17+'Културни центар'!H18</f>
        <v>119466</v>
      </c>
      <c r="I98" s="46">
        <f t="shared" si="9"/>
        <v>100.96343998783024</v>
      </c>
      <c r="J98" s="47">
        <f t="shared" si="10"/>
        <v>101.09330309543554</v>
      </c>
    </row>
    <row r="99" spans="1:10" ht="24" customHeight="1">
      <c r="A99" s="37">
        <v>75</v>
      </c>
      <c r="B99" s="37">
        <v>411222</v>
      </c>
      <c r="C99" s="52" t="s">
        <v>51</v>
      </c>
      <c r="D99" s="227">
        <f>'општинска управа'!D21+'центар за соц рад'!D18+'Културни центар'!D19</f>
        <v>40816</v>
      </c>
      <c r="E99" s="227">
        <f>'општинска управа'!E21+'центар за соц рад'!E18+'Културни центар'!E19</f>
        <v>18200</v>
      </c>
      <c r="F99" s="227">
        <f>'општинска управа'!F21+'центар за соц рад'!F18+'Културни центар'!F19</f>
        <v>17529</v>
      </c>
      <c r="G99" s="227">
        <f>'општинска управа'!G21+'центар за соц рад'!G18+'Културни центар'!G19</f>
        <v>17600</v>
      </c>
      <c r="H99" s="227">
        <f>'општинска управа'!H21+'центар за соц рад'!H18+'Културни центар'!H19</f>
        <v>19840</v>
      </c>
      <c r="I99" s="46">
        <f t="shared" si="9"/>
        <v>109.01098901098901</v>
      </c>
      <c r="J99" s="47">
        <f t="shared" si="10"/>
        <v>112.72727272727272</v>
      </c>
    </row>
    <row r="100" spans="1:10" ht="24" customHeight="1">
      <c r="A100" s="37">
        <v>76</v>
      </c>
      <c r="B100" s="37">
        <v>411232</v>
      </c>
      <c r="C100" s="51" t="s">
        <v>52</v>
      </c>
      <c r="D100" s="227">
        <f>'општинска управа'!D22</f>
        <v>0</v>
      </c>
      <c r="E100" s="227">
        <f>'општинска управа'!E22</f>
        <v>1500</v>
      </c>
      <c r="F100" s="227">
        <f>'општинска управа'!F22</f>
        <v>1440</v>
      </c>
      <c r="G100" s="227">
        <f>'општинска управа'!G22</f>
        <v>1500</v>
      </c>
      <c r="H100" s="227">
        <f>'општинска управа'!H22</f>
        <v>1500</v>
      </c>
      <c r="I100" s="46">
        <f t="shared" si="9"/>
        <v>100</v>
      </c>
      <c r="J100" s="47">
        <f t="shared" si="10"/>
        <v>100</v>
      </c>
    </row>
    <row r="101" spans="1:10" s="5" customFormat="1" ht="24" customHeight="1">
      <c r="A101" s="37">
        <v>77</v>
      </c>
      <c r="B101" s="53" t="s">
        <v>543</v>
      </c>
      <c r="C101" s="19" t="s">
        <v>244</v>
      </c>
      <c r="D101" s="221">
        <f>'општинска управа'!D23+'Културни центар'!D20+'средња школа'!D11+Библиотека!D11+'центар за соц рад'!D19</f>
        <v>2100</v>
      </c>
      <c r="E101" s="221">
        <f>'општинска управа'!E23+'Културни центар'!E20+'средња школа'!E11+Библиотека!E11+'центар за соц рад'!E19</f>
        <v>4150</v>
      </c>
      <c r="F101" s="221">
        <f>'општинска управа'!F23+'Културни центар'!F20+'средња школа'!F11+Библиотека!F11+'центар за соц рад'!F19</f>
        <v>2351</v>
      </c>
      <c r="G101" s="221">
        <f>'општинска управа'!G23+'Културни центар'!G20+'средња школа'!G11+Библиотека!G11+'центар за соц рад'!G19</f>
        <v>3670</v>
      </c>
      <c r="H101" s="221">
        <f>'општинска управа'!H23+'Културни центар'!H20+'средња школа'!H11+Библиотека!H11+'центар за соц рад'!H19</f>
        <v>4350</v>
      </c>
      <c r="I101" s="54">
        <f t="shared" si="9"/>
        <v>104.81927710843372</v>
      </c>
      <c r="J101" s="54">
        <f t="shared" si="10"/>
        <v>118.52861035422345</v>
      </c>
    </row>
    <row r="102" spans="1:10" ht="24" customHeight="1">
      <c r="A102" s="37"/>
      <c r="B102" s="49"/>
      <c r="C102" s="51"/>
      <c r="D102" s="227"/>
      <c r="E102" s="227"/>
      <c r="F102" s="227"/>
      <c r="G102" s="227"/>
      <c r="H102" s="227"/>
      <c r="I102" s="50"/>
      <c r="J102" s="43"/>
    </row>
    <row r="103" spans="1:10" ht="24" customHeight="1">
      <c r="A103" s="37">
        <v>78</v>
      </c>
      <c r="B103" s="38">
        <v>411290</v>
      </c>
      <c r="C103" s="39" t="s">
        <v>54</v>
      </c>
      <c r="D103" s="252">
        <f>D104</f>
        <v>92323</v>
      </c>
      <c r="E103" s="252">
        <f>E104</f>
        <v>89886</v>
      </c>
      <c r="F103" s="252">
        <f>F104</f>
        <v>62851</v>
      </c>
      <c r="G103" s="252">
        <f>G104</f>
        <v>89390</v>
      </c>
      <c r="H103" s="252">
        <f>H104</f>
        <v>92566</v>
      </c>
      <c r="I103" s="50">
        <f>H103/E103*100</f>
        <v>102.98155441336804</v>
      </c>
      <c r="J103" s="43">
        <f>H103/G103*100</f>
        <v>103.55297013088713</v>
      </c>
    </row>
    <row r="104" spans="1:10" s="5" customFormat="1" ht="25.5" customHeight="1">
      <c r="A104" s="9">
        <v>79</v>
      </c>
      <c r="B104" s="53">
        <v>411290</v>
      </c>
      <c r="C104" s="51" t="s">
        <v>54</v>
      </c>
      <c r="D104" s="220">
        <f>'општинска управа'!D26+'Културни центар'!D23+'центар за соц рад'!D22</f>
        <v>92323</v>
      </c>
      <c r="E104" s="220">
        <f>'општинска управа'!E26+'Културни центар'!E23+'центар за соц рад'!E22</f>
        <v>89886</v>
      </c>
      <c r="F104" s="220">
        <f>'општинска управа'!F26+'Културни центар'!F23+'центар за соц рад'!F22</f>
        <v>62851</v>
      </c>
      <c r="G104" s="220">
        <f>'општинска управа'!G26+'Културни центар'!G23+'центар за соц рад'!G22</f>
        <v>89390</v>
      </c>
      <c r="H104" s="220">
        <f>'општинска управа'!H26+'Културни центар'!H23+'центар за соц рад'!H22</f>
        <v>92566</v>
      </c>
      <c r="I104" s="54">
        <f>H104/E104*100</f>
        <v>102.98155441336804</v>
      </c>
      <c r="J104" s="54">
        <f>H104/G104*100</f>
        <v>103.55297013088713</v>
      </c>
    </row>
    <row r="105" spans="1:10" ht="24" customHeight="1">
      <c r="A105" s="37"/>
      <c r="B105" s="38"/>
      <c r="C105" s="39"/>
      <c r="D105" s="252"/>
      <c r="E105" s="252"/>
      <c r="F105" s="252"/>
      <c r="G105" s="252"/>
      <c r="H105" s="252"/>
      <c r="I105" s="50"/>
      <c r="J105" s="43"/>
    </row>
    <row r="106" spans="1:10" s="5" customFormat="1" ht="24" customHeight="1">
      <c r="A106" s="9">
        <v>80</v>
      </c>
      <c r="B106" s="138" t="s">
        <v>522</v>
      </c>
      <c r="C106" s="39" t="s">
        <v>714</v>
      </c>
      <c r="D106" s="219">
        <f>SUM(D107:D109)</f>
        <v>0</v>
      </c>
      <c r="E106" s="219">
        <f>SUM(E107:E109)</f>
        <v>0</v>
      </c>
      <c r="F106" s="219">
        <f>SUM(F107:F109)</f>
        <v>0</v>
      </c>
      <c r="G106" s="219">
        <f>SUM(G107:G109)</f>
        <v>0</v>
      </c>
      <c r="H106" s="219">
        <f>SUM(H107:H109)</f>
        <v>9201</v>
      </c>
      <c r="I106" s="66" t="e">
        <f aca="true" t="shared" si="11" ref="I106:I113">H106/E106*100</f>
        <v>#DIV/0!</v>
      </c>
      <c r="J106" s="66" t="e">
        <f aca="true" t="shared" si="12" ref="J106:J113">H106/G106*100</f>
        <v>#DIV/0!</v>
      </c>
    </row>
    <row r="107" spans="1:10" s="5" customFormat="1" ht="24" customHeight="1">
      <c r="A107" s="9">
        <v>81</v>
      </c>
      <c r="B107" s="53" t="s">
        <v>523</v>
      </c>
      <c r="C107" s="51" t="s">
        <v>524</v>
      </c>
      <c r="D107" s="220">
        <f>'општинска управа'!D29+'Културни центар'!D26</f>
        <v>0</v>
      </c>
      <c r="E107" s="220">
        <f>'општинска управа'!E29+'Културни центар'!E26</f>
        <v>0</v>
      </c>
      <c r="F107" s="220">
        <f>'општинска управа'!F29+'Културни центар'!F26</f>
        <v>0</v>
      </c>
      <c r="G107" s="220">
        <f>'општинска управа'!G29+'Културни центар'!G26</f>
        <v>0</v>
      </c>
      <c r="H107" s="220">
        <f>'општинска управа'!H29+'Културни центар'!H26</f>
        <v>5548</v>
      </c>
      <c r="I107" s="54" t="e">
        <f t="shared" si="11"/>
        <v>#DIV/0!</v>
      </c>
      <c r="J107" s="54" t="e">
        <f t="shared" si="12"/>
        <v>#DIV/0!</v>
      </c>
    </row>
    <row r="108" spans="1:10" s="5" customFormat="1" ht="24" customHeight="1">
      <c r="A108" s="9">
        <v>82</v>
      </c>
      <c r="B108" s="53" t="s">
        <v>525</v>
      </c>
      <c r="C108" s="51" t="s">
        <v>526</v>
      </c>
      <c r="D108" s="220">
        <f>'општинска управа'!D30+'Културни центар'!D27</f>
        <v>0</v>
      </c>
      <c r="E108" s="220">
        <f>'општинска управа'!E30+'Културни центар'!E27</f>
        <v>0</v>
      </c>
      <c r="F108" s="220">
        <f>'општинска управа'!F30+'Културни центар'!F27</f>
        <v>0</v>
      </c>
      <c r="G108" s="220">
        <f>'општинска управа'!G30+'Културни центар'!G27</f>
        <v>0</v>
      </c>
      <c r="H108" s="220">
        <f>'општинска управа'!H30+'Културни центар'!H27</f>
        <v>617</v>
      </c>
      <c r="I108" s="54" t="e">
        <f t="shared" si="11"/>
        <v>#DIV/0!</v>
      </c>
      <c r="J108" s="54" t="e">
        <f t="shared" si="12"/>
        <v>#DIV/0!</v>
      </c>
    </row>
    <row r="109" spans="1:10" s="5" customFormat="1" ht="24.75" customHeight="1">
      <c r="A109" s="9">
        <v>83</v>
      </c>
      <c r="B109" s="53" t="s">
        <v>527</v>
      </c>
      <c r="C109" s="51" t="s">
        <v>528</v>
      </c>
      <c r="D109" s="220">
        <f>'општинска управа'!D31+'Културни центар'!D28</f>
        <v>0</v>
      </c>
      <c r="E109" s="220">
        <f>'општинска управа'!E31+'Културни центар'!E28</f>
        <v>0</v>
      </c>
      <c r="F109" s="220">
        <f>'општинска управа'!F31+'Културни центар'!F28</f>
        <v>0</v>
      </c>
      <c r="G109" s="220">
        <f>'општинска управа'!G31+'Културни центар'!G28</f>
        <v>0</v>
      </c>
      <c r="H109" s="220">
        <f>'општинска управа'!H31+'Културни центар'!H28</f>
        <v>3036</v>
      </c>
      <c r="I109" s="54" t="e">
        <f t="shared" si="11"/>
        <v>#DIV/0!</v>
      </c>
      <c r="J109" s="54" t="e">
        <f t="shared" si="12"/>
        <v>#DIV/0!</v>
      </c>
    </row>
    <row r="110" spans="1:10" s="5" customFormat="1" ht="25.5" customHeight="1">
      <c r="A110" s="9">
        <v>84</v>
      </c>
      <c r="B110" s="138" t="s">
        <v>529</v>
      </c>
      <c r="C110" s="39" t="s">
        <v>724</v>
      </c>
      <c r="D110" s="219">
        <f>SUM(D111:D113)</f>
        <v>12892</v>
      </c>
      <c r="E110" s="219">
        <f>SUM(E111:E113)</f>
        <v>9000</v>
      </c>
      <c r="F110" s="219">
        <f>SUM(F111:F113)</f>
        <v>16281</v>
      </c>
      <c r="G110" s="219">
        <f>SUM(G111:G113)</f>
        <v>8000</v>
      </c>
      <c r="H110" s="219">
        <f>SUM(H111:H113)</f>
        <v>8000</v>
      </c>
      <c r="I110" s="66">
        <f t="shared" si="11"/>
        <v>88.88888888888889</v>
      </c>
      <c r="J110" s="66">
        <f t="shared" si="12"/>
        <v>100</v>
      </c>
    </row>
    <row r="111" spans="1:10" s="5" customFormat="1" ht="25.5" customHeight="1">
      <c r="A111" s="9">
        <v>85</v>
      </c>
      <c r="B111" s="53" t="s">
        <v>530</v>
      </c>
      <c r="C111" s="51" t="s">
        <v>531</v>
      </c>
      <c r="D111" s="221">
        <f>'општинска управа'!D34</f>
        <v>3133</v>
      </c>
      <c r="E111" s="221">
        <f>'општинска управа'!E34</f>
        <v>3000</v>
      </c>
      <c r="F111" s="221">
        <f>'општинска управа'!F34</f>
        <v>2018</v>
      </c>
      <c r="G111" s="221">
        <f>'општинска управа'!G34</f>
        <v>0</v>
      </c>
      <c r="H111" s="221">
        <f>'општинска управа'!H34</f>
        <v>0</v>
      </c>
      <c r="I111" s="54">
        <f t="shared" si="11"/>
        <v>0</v>
      </c>
      <c r="J111" s="54" t="e">
        <f t="shared" si="12"/>
        <v>#DIV/0!</v>
      </c>
    </row>
    <row r="112" spans="1:10" s="5" customFormat="1" ht="25.5" customHeight="1">
      <c r="A112" s="9">
        <v>86</v>
      </c>
      <c r="B112" s="53" t="s">
        <v>532</v>
      </c>
      <c r="C112" s="51" t="s">
        <v>53</v>
      </c>
      <c r="D112" s="221">
        <f>'општинска управа'!D35</f>
        <v>2510</v>
      </c>
      <c r="E112" s="221">
        <f>'општинска управа'!E35</f>
        <v>3000</v>
      </c>
      <c r="F112" s="221">
        <f>'општинска управа'!F35</f>
        <v>2528</v>
      </c>
      <c r="G112" s="221">
        <f>'општинска управа'!G35</f>
        <v>3000</v>
      </c>
      <c r="H112" s="221">
        <f>'општинска управа'!H35</f>
        <v>3000</v>
      </c>
      <c r="I112" s="54">
        <f t="shared" si="11"/>
        <v>100</v>
      </c>
      <c r="J112" s="54">
        <f t="shared" si="12"/>
        <v>100</v>
      </c>
    </row>
    <row r="113" spans="1:10" s="5" customFormat="1" ht="25.5" customHeight="1">
      <c r="A113" s="9">
        <v>87</v>
      </c>
      <c r="B113" s="53" t="s">
        <v>533</v>
      </c>
      <c r="C113" s="51" t="s">
        <v>534</v>
      </c>
      <c r="D113" s="221">
        <f>'општинска управа'!D36</f>
        <v>7249</v>
      </c>
      <c r="E113" s="221">
        <f>'општинска управа'!E36</f>
        <v>3000</v>
      </c>
      <c r="F113" s="221">
        <f>'општинска управа'!F36</f>
        <v>11735</v>
      </c>
      <c r="G113" s="221">
        <f>'општинска управа'!G36</f>
        <v>5000</v>
      </c>
      <c r="H113" s="221">
        <f>'општинска управа'!H36</f>
        <v>5000</v>
      </c>
      <c r="I113" s="54">
        <f t="shared" si="11"/>
        <v>166.66666666666669</v>
      </c>
      <c r="J113" s="54">
        <f t="shared" si="12"/>
        <v>100</v>
      </c>
    </row>
    <row r="114" spans="1:10" ht="25.5" customHeight="1">
      <c r="A114" s="9"/>
      <c r="B114" s="49"/>
      <c r="C114" s="51"/>
      <c r="D114" s="227"/>
      <c r="E114" s="227"/>
      <c r="F114" s="227"/>
      <c r="G114" s="227"/>
      <c r="H114" s="227"/>
      <c r="I114" s="50"/>
      <c r="J114" s="43"/>
    </row>
    <row r="115" spans="1:10" ht="25.5" customHeight="1">
      <c r="A115" s="9">
        <v>88</v>
      </c>
      <c r="B115" s="38">
        <v>412000</v>
      </c>
      <c r="C115" s="39" t="s">
        <v>713</v>
      </c>
      <c r="D115" s="219">
        <f>D117+D120+D135+D145+D153+D156+D167+D173+D141</f>
        <v>468279</v>
      </c>
      <c r="E115" s="219">
        <f>E117+E120+E135+E145+E153+E156+E167+E173+E141</f>
        <v>590145</v>
      </c>
      <c r="F115" s="219">
        <f>F117+F120+F135+F145+F153+F156+F167+F173+F141</f>
        <v>310417</v>
      </c>
      <c r="G115" s="219">
        <f>G117+G120+G135+G145+G153+G156+G167+G173+G141</f>
        <v>554620</v>
      </c>
      <c r="H115" s="219">
        <f>H117+H120+H135+H145+H153+H156+H167+H173+H141</f>
        <v>552265</v>
      </c>
      <c r="I115" s="50">
        <f>H115/E115*100</f>
        <v>93.58123850917994</v>
      </c>
      <c r="J115" s="43">
        <f>H115/G115*100</f>
        <v>99.57538494825286</v>
      </c>
    </row>
    <row r="116" spans="1:10" ht="25.5" customHeight="1">
      <c r="A116" s="37"/>
      <c r="B116" s="38"/>
      <c r="C116" s="39"/>
      <c r="D116" s="219"/>
      <c r="E116" s="219"/>
      <c r="F116" s="219"/>
      <c r="G116" s="219"/>
      <c r="H116" s="219"/>
      <c r="I116" s="50"/>
      <c r="J116" s="43"/>
    </row>
    <row r="117" spans="1:10" s="5" customFormat="1" ht="25.5" customHeight="1">
      <c r="A117" s="9">
        <v>89</v>
      </c>
      <c r="B117" s="138" t="s">
        <v>645</v>
      </c>
      <c r="C117" s="39" t="s">
        <v>646</v>
      </c>
      <c r="D117" s="219">
        <f>D118</f>
        <v>0</v>
      </c>
      <c r="E117" s="219">
        <f>E118</f>
        <v>0</v>
      </c>
      <c r="F117" s="219">
        <f>F118</f>
        <v>0</v>
      </c>
      <c r="G117" s="219">
        <f>G118</f>
        <v>0</v>
      </c>
      <c r="H117" s="219">
        <f>H118</f>
        <v>5000</v>
      </c>
      <c r="I117" s="54" t="e">
        <f>H117/E117*100</f>
        <v>#DIV/0!</v>
      </c>
      <c r="J117" s="54" t="e">
        <f>H117/G117*100</f>
        <v>#DIV/0!</v>
      </c>
    </row>
    <row r="118" spans="1:10" ht="25.5" customHeight="1">
      <c r="A118" s="9">
        <v>90</v>
      </c>
      <c r="B118" s="147" t="s">
        <v>647</v>
      </c>
      <c r="C118" s="148" t="s">
        <v>648</v>
      </c>
      <c r="D118" s="224">
        <f>'општинска управа'!D41</f>
        <v>0</v>
      </c>
      <c r="E118" s="224">
        <f>'општинска управа'!E41</f>
        <v>0</v>
      </c>
      <c r="F118" s="224">
        <f>'општинска управа'!F41</f>
        <v>0</v>
      </c>
      <c r="G118" s="224">
        <f>'општинска управа'!G41</f>
        <v>0</v>
      </c>
      <c r="H118" s="224">
        <f>'општинска управа'!H41</f>
        <v>5000</v>
      </c>
      <c r="I118" s="54" t="e">
        <f>H118/E118*100</f>
        <v>#DIV/0!</v>
      </c>
      <c r="J118" s="54" t="e">
        <f>H118/G118*100</f>
        <v>#DIV/0!</v>
      </c>
    </row>
    <row r="119" spans="1:10" ht="25.5" customHeight="1">
      <c r="A119" s="9"/>
      <c r="B119" s="147"/>
      <c r="C119" s="148"/>
      <c r="D119" s="224"/>
      <c r="E119" s="224"/>
      <c r="F119" s="224"/>
      <c r="G119" s="224"/>
      <c r="H119" s="224"/>
      <c r="I119" s="63"/>
      <c r="J119" s="54"/>
    </row>
    <row r="120" spans="1:10" ht="25.5" customHeight="1">
      <c r="A120" s="37">
        <v>91</v>
      </c>
      <c r="B120" s="38">
        <v>412200</v>
      </c>
      <c r="C120" s="39" t="s">
        <v>712</v>
      </c>
      <c r="D120" s="219">
        <f>D121+D124+D127+D131</f>
        <v>77682</v>
      </c>
      <c r="E120" s="219">
        <f>E121+E124+E127+E131</f>
        <v>87570</v>
      </c>
      <c r="F120" s="219">
        <f>F121+F124+F127+F131</f>
        <v>48804</v>
      </c>
      <c r="G120" s="219">
        <f>G121+G124+G127+G131</f>
        <v>80422</v>
      </c>
      <c r="H120" s="219">
        <f>H121+H124+H127+H131</f>
        <v>84132</v>
      </c>
      <c r="I120" s="50">
        <f>H120/E120*100</f>
        <v>96.07399794450154</v>
      </c>
      <c r="J120" s="43">
        <f>H120/G120*100</f>
        <v>104.61316555171472</v>
      </c>
    </row>
    <row r="121" spans="1:10" s="55" customFormat="1" ht="25.5" customHeight="1">
      <c r="A121" s="37">
        <v>92</v>
      </c>
      <c r="B121" s="38">
        <v>412210</v>
      </c>
      <c r="C121" s="39" t="s">
        <v>711</v>
      </c>
      <c r="D121" s="253">
        <f>D122+D123</f>
        <v>39044</v>
      </c>
      <c r="E121" s="253">
        <f>E122+E123</f>
        <v>37450</v>
      </c>
      <c r="F121" s="253">
        <f>F122+F123</f>
        <v>22455</v>
      </c>
      <c r="G121" s="253">
        <f>G122+G123</f>
        <v>37400</v>
      </c>
      <c r="H121" s="253">
        <f>H122+H123</f>
        <v>37400</v>
      </c>
      <c r="I121" s="50">
        <f aca="true" t="shared" si="13" ref="I121:I126">H121/E121*100</f>
        <v>99.86648865153538</v>
      </c>
      <c r="J121" s="43">
        <f aca="true" t="shared" si="14" ref="J121:J126">H121/G121*100</f>
        <v>100</v>
      </c>
    </row>
    <row r="122" spans="1:10" ht="25.5" customHeight="1">
      <c r="A122" s="37">
        <v>93</v>
      </c>
      <c r="B122" s="37">
        <v>412211</v>
      </c>
      <c r="C122" s="51" t="s">
        <v>55</v>
      </c>
      <c r="D122" s="227">
        <f>'општинска управа'!D45+'центар за соц рад'!D29+'средња школа'!D18</f>
        <v>25007</v>
      </c>
      <c r="E122" s="227">
        <f>'општинска управа'!E45+'центар за соц рад'!E29+'средња школа'!E18</f>
        <v>23800</v>
      </c>
      <c r="F122" s="227">
        <f>'општинска управа'!F45+'центар за соц рад'!F29+'средња школа'!F18</f>
        <v>16030</v>
      </c>
      <c r="G122" s="227">
        <f>'општинска управа'!G45+'центар за соц рад'!G29+'средња школа'!G18</f>
        <v>23600</v>
      </c>
      <c r="H122" s="227">
        <f>'општинска управа'!H45+'центар за соц рад'!H29+'средња школа'!H18</f>
        <v>23600</v>
      </c>
      <c r="I122" s="46">
        <f t="shared" si="13"/>
        <v>99.15966386554622</v>
      </c>
      <c r="J122" s="47">
        <f t="shared" si="14"/>
        <v>100</v>
      </c>
    </row>
    <row r="123" spans="1:10" ht="25.5" customHeight="1">
      <c r="A123" s="37">
        <v>94</v>
      </c>
      <c r="B123" s="37">
        <v>412215</v>
      </c>
      <c r="C123" s="51" t="s">
        <v>56</v>
      </c>
      <c r="D123" s="227">
        <f>'општинска управа'!D46+'средња школа'!D19</f>
        <v>14037</v>
      </c>
      <c r="E123" s="227">
        <f>'општинска управа'!E46+'средња школа'!E19</f>
        <v>13650</v>
      </c>
      <c r="F123" s="227">
        <f>'општинска управа'!F46+'средња школа'!F19</f>
        <v>6425</v>
      </c>
      <c r="G123" s="227">
        <f>'општинска управа'!G46+'средња школа'!G19</f>
        <v>13800</v>
      </c>
      <c r="H123" s="227">
        <f>'општинска управа'!H46+'средња школа'!H19</f>
        <v>13800</v>
      </c>
      <c r="I123" s="46">
        <f t="shared" si="13"/>
        <v>101.0989010989011</v>
      </c>
      <c r="J123" s="47">
        <f t="shared" si="14"/>
        <v>100</v>
      </c>
    </row>
    <row r="124" spans="1:10" ht="25.5" customHeight="1">
      <c r="A124" s="37">
        <v>95</v>
      </c>
      <c r="B124" s="38">
        <v>412220</v>
      </c>
      <c r="C124" s="44" t="s">
        <v>710</v>
      </c>
      <c r="D124" s="232">
        <f>D125+D126</f>
        <v>7391</v>
      </c>
      <c r="E124" s="232">
        <f>E125+E126</f>
        <v>9700</v>
      </c>
      <c r="F124" s="232">
        <f>F125+F126</f>
        <v>5464</v>
      </c>
      <c r="G124" s="232">
        <f>G125+G126</f>
        <v>8422</v>
      </c>
      <c r="H124" s="232">
        <f>H125+H126</f>
        <v>9522</v>
      </c>
      <c r="I124" s="50">
        <f t="shared" si="13"/>
        <v>98.16494845360825</v>
      </c>
      <c r="J124" s="43">
        <f t="shared" si="14"/>
        <v>113.06103063405367</v>
      </c>
    </row>
    <row r="125" spans="1:10" ht="25.5" customHeight="1">
      <c r="A125" s="37">
        <v>96</v>
      </c>
      <c r="B125" s="37">
        <v>412221</v>
      </c>
      <c r="C125" s="51" t="s">
        <v>57</v>
      </c>
      <c r="D125" s="221">
        <f>'општинска управа'!D48+'центар за соц рад'!D31+'средња школа'!D21</f>
        <v>4869</v>
      </c>
      <c r="E125" s="221">
        <f>'општинска управа'!E48+'центар за соц рад'!E31+'средња школа'!E21</f>
        <v>6600</v>
      </c>
      <c r="F125" s="221">
        <f>'општинска управа'!F48+'центар за соц рад'!F31+'средња школа'!F21</f>
        <v>3573</v>
      </c>
      <c r="G125" s="221">
        <f>'општинска управа'!G48+'центар за соц рад'!G31+'средња школа'!G21</f>
        <v>5900</v>
      </c>
      <c r="H125" s="221">
        <f>'општинска управа'!H48+'центар за соц рад'!H31+'средња школа'!H21</f>
        <v>6400</v>
      </c>
      <c r="I125" s="46">
        <f t="shared" si="13"/>
        <v>96.96969696969697</v>
      </c>
      <c r="J125" s="47">
        <f t="shared" si="14"/>
        <v>108.47457627118644</v>
      </c>
    </row>
    <row r="126" spans="1:10" ht="25.5" customHeight="1">
      <c r="A126" s="37">
        <v>97</v>
      </c>
      <c r="B126" s="37">
        <v>412222</v>
      </c>
      <c r="C126" s="45" t="s">
        <v>58</v>
      </c>
      <c r="D126" s="227">
        <f>'центар за соц рад'!D32+'средња школа'!D22</f>
        <v>2522</v>
      </c>
      <c r="E126" s="227">
        <f>'центар за соц рад'!E32+'средња школа'!E22</f>
        <v>3100</v>
      </c>
      <c r="F126" s="227">
        <f>'центар за соц рад'!F32+'средња школа'!F22</f>
        <v>1891</v>
      </c>
      <c r="G126" s="227">
        <f>'центар за соц рад'!G32+'средња школа'!G22</f>
        <v>2522</v>
      </c>
      <c r="H126" s="227">
        <f>'центар за соц рад'!H32+'средња школа'!H22</f>
        <v>3122</v>
      </c>
      <c r="I126" s="46">
        <f t="shared" si="13"/>
        <v>100.70967741935483</v>
      </c>
      <c r="J126" s="47">
        <f t="shared" si="14"/>
        <v>123.79064234734338</v>
      </c>
    </row>
    <row r="127" spans="1:10" s="55" customFormat="1" ht="25.5" customHeight="1">
      <c r="A127" s="37">
        <v>98</v>
      </c>
      <c r="B127" s="38">
        <v>412230</v>
      </c>
      <c r="C127" s="39" t="s">
        <v>709</v>
      </c>
      <c r="D127" s="253">
        <f>SUM(D128:D130)</f>
        <v>27238</v>
      </c>
      <c r="E127" s="253">
        <f>SUM(E128:E130)</f>
        <v>35320</v>
      </c>
      <c r="F127" s="253">
        <f>SUM(F128:F130)</f>
        <v>19324</v>
      </c>
      <c r="G127" s="253">
        <f>SUM(G128:G130)</f>
        <v>29500</v>
      </c>
      <c r="H127" s="253">
        <f>SUM(H128:H130)</f>
        <v>32110</v>
      </c>
      <c r="I127" s="50">
        <f aca="true" t="shared" si="15" ref="I127:I133">H127/E127*100</f>
        <v>90.91166477916195</v>
      </c>
      <c r="J127" s="43">
        <f aca="true" t="shared" si="16" ref="J127:J133">H127/G127*100</f>
        <v>108.84745762711864</v>
      </c>
    </row>
    <row r="128" spans="1:10" ht="25.5" customHeight="1">
      <c r="A128" s="37">
        <v>99</v>
      </c>
      <c r="B128" s="37">
        <v>412231</v>
      </c>
      <c r="C128" s="45" t="s">
        <v>59</v>
      </c>
      <c r="D128" s="227">
        <f>'општинска управа'!D50+'центар за соц рад'!D34+'Културни центар'!D33+'средња школа'!D23</f>
        <v>10586</v>
      </c>
      <c r="E128" s="227">
        <f>'општинска управа'!E50+'центар за соц рад'!E34+'Културни центар'!E33+'средња школа'!E23</f>
        <v>12930</v>
      </c>
      <c r="F128" s="227">
        <f>'општинска управа'!F50+'центар за соц рад'!F34+'Културни центар'!F33+'средња школа'!F23</f>
        <v>9011</v>
      </c>
      <c r="G128" s="227">
        <f>'општинска управа'!G50+'центар за соц рад'!G34+'Културни центар'!G33+'средња школа'!G23</f>
        <v>12130</v>
      </c>
      <c r="H128" s="227">
        <f>'општинска управа'!H50+'центар за соц рад'!H34+'Културни центар'!H33+'средња школа'!H23</f>
        <v>13440</v>
      </c>
      <c r="I128" s="46">
        <f t="shared" si="15"/>
        <v>103.94431554524361</v>
      </c>
      <c r="J128" s="47">
        <f t="shared" si="16"/>
        <v>110.79967023907666</v>
      </c>
    </row>
    <row r="129" spans="1:10" ht="25.5" customHeight="1">
      <c r="A129" s="37">
        <v>100</v>
      </c>
      <c r="B129" s="37">
        <v>412233</v>
      </c>
      <c r="C129" s="45" t="s">
        <v>60</v>
      </c>
      <c r="D129" s="227">
        <f>'општинска управа'!D51+'центар за соц рад'!D35</f>
        <v>6017</v>
      </c>
      <c r="E129" s="227">
        <f>'општинска управа'!E51+'центар за соц рад'!E35</f>
        <v>9910</v>
      </c>
      <c r="F129" s="227">
        <f>'општинска управа'!F51+'центар за соц рад'!F35</f>
        <v>4118</v>
      </c>
      <c r="G129" s="227">
        <f>'општинска управа'!G51+'центар за соц рад'!G35</f>
        <v>7000</v>
      </c>
      <c r="H129" s="227">
        <f>'општинска управа'!H51+'центар за соц рад'!H35</f>
        <v>7300</v>
      </c>
      <c r="I129" s="46">
        <f t="shared" si="15"/>
        <v>73.66296670030272</v>
      </c>
      <c r="J129" s="47">
        <f t="shared" si="16"/>
        <v>104.28571428571429</v>
      </c>
    </row>
    <row r="130" spans="1:10" ht="25.5" customHeight="1">
      <c r="A130" s="37">
        <v>101</v>
      </c>
      <c r="B130" s="37">
        <v>412234</v>
      </c>
      <c r="C130" s="45" t="s">
        <v>61</v>
      </c>
      <c r="D130" s="227">
        <f>'општинска управа'!D52+'центар за соц рад'!D36+Библиотека!D16+'средња школа'!D24+'Културни центар'!D34</f>
        <v>10635</v>
      </c>
      <c r="E130" s="227">
        <f>'општинска управа'!E52+'центар за соц рад'!E36+Библиотека!E16+'средња школа'!E24+'Културни центар'!E34</f>
        <v>12480</v>
      </c>
      <c r="F130" s="227">
        <f>'општинска управа'!F52+'центар за соц рад'!F36+Библиотека!F16+'средња школа'!F24+'Културни центар'!F34</f>
        <v>6195</v>
      </c>
      <c r="G130" s="227">
        <f>'општинска управа'!G52+'центар за соц рад'!G36+Библиотека!G16+'средња школа'!G24+'Културни центар'!G34</f>
        <v>10370</v>
      </c>
      <c r="H130" s="227">
        <f>'општинска управа'!H52+'центар за соц рад'!H36+Библиотека!H16+'средња школа'!H24+'Културни центар'!H34</f>
        <v>11370</v>
      </c>
      <c r="I130" s="46">
        <f t="shared" si="15"/>
        <v>91.10576923076923</v>
      </c>
      <c r="J130" s="47">
        <f t="shared" si="16"/>
        <v>109.64320154291225</v>
      </c>
    </row>
    <row r="131" spans="1:10" ht="25.5" customHeight="1">
      <c r="A131" s="37">
        <v>102</v>
      </c>
      <c r="B131" s="38">
        <v>412240</v>
      </c>
      <c r="C131" s="44" t="s">
        <v>708</v>
      </c>
      <c r="D131" s="232">
        <f>D132+D133</f>
        <v>4009</v>
      </c>
      <c r="E131" s="232">
        <f>E132+E133</f>
        <v>5100</v>
      </c>
      <c r="F131" s="232">
        <f>F132+F133</f>
        <v>1561</v>
      </c>
      <c r="G131" s="232">
        <f>G132+G133</f>
        <v>5100</v>
      </c>
      <c r="H131" s="232">
        <f>H132+H133</f>
        <v>5100</v>
      </c>
      <c r="I131" s="50">
        <f t="shared" si="15"/>
        <v>100</v>
      </c>
      <c r="J131" s="43">
        <f t="shared" si="16"/>
        <v>100</v>
      </c>
    </row>
    <row r="132" spans="1:10" ht="25.5" customHeight="1">
      <c r="A132" s="37">
        <v>103</v>
      </c>
      <c r="B132" s="37">
        <v>412241</v>
      </c>
      <c r="C132" s="45" t="s">
        <v>62</v>
      </c>
      <c r="D132" s="221">
        <f>'општинска управа'!D54</f>
        <v>3009</v>
      </c>
      <c r="E132" s="221">
        <f>'општинска управа'!E54</f>
        <v>4100</v>
      </c>
      <c r="F132" s="221">
        <f>'општинска управа'!F54</f>
        <v>577</v>
      </c>
      <c r="G132" s="221">
        <f>'општинска управа'!G54</f>
        <v>4100</v>
      </c>
      <c r="H132" s="221">
        <f>'општинска управа'!H54</f>
        <v>4100</v>
      </c>
      <c r="I132" s="46">
        <f t="shared" si="15"/>
        <v>100</v>
      </c>
      <c r="J132" s="47">
        <f t="shared" si="16"/>
        <v>100</v>
      </c>
    </row>
    <row r="133" spans="1:10" ht="25.5" customHeight="1">
      <c r="A133" s="37">
        <v>104</v>
      </c>
      <c r="B133" s="37">
        <v>412249</v>
      </c>
      <c r="C133" s="51" t="s">
        <v>63</v>
      </c>
      <c r="D133" s="221">
        <f>'средња школа'!D26</f>
        <v>1000</v>
      </c>
      <c r="E133" s="221">
        <f>'средња школа'!E26</f>
        <v>1000</v>
      </c>
      <c r="F133" s="221">
        <f>'средња школа'!F26</f>
        <v>984</v>
      </c>
      <c r="G133" s="221">
        <f>'средња школа'!G26</f>
        <v>1000</v>
      </c>
      <c r="H133" s="221">
        <f>'средња школа'!H26</f>
        <v>1000</v>
      </c>
      <c r="I133" s="46">
        <f t="shared" si="15"/>
        <v>100</v>
      </c>
      <c r="J133" s="47">
        <f t="shared" si="16"/>
        <v>100</v>
      </c>
    </row>
    <row r="134" spans="1:10" ht="25.5" customHeight="1">
      <c r="A134" s="37"/>
      <c r="B134" s="37"/>
      <c r="C134" s="51"/>
      <c r="D134" s="221"/>
      <c r="E134" s="221"/>
      <c r="F134" s="221"/>
      <c r="G134" s="221"/>
      <c r="H134" s="221"/>
      <c r="I134" s="46"/>
      <c r="J134" s="47"/>
    </row>
    <row r="135" spans="1:10" ht="25.5" customHeight="1">
      <c r="A135" s="37">
        <v>105</v>
      </c>
      <c r="B135" s="38">
        <v>412300</v>
      </c>
      <c r="C135" s="44" t="s">
        <v>707</v>
      </c>
      <c r="D135" s="219">
        <f>SUM(D136:D139)</f>
        <v>15188</v>
      </c>
      <c r="E135" s="219">
        <f>SUM(E136:E139)</f>
        <v>24300</v>
      </c>
      <c r="F135" s="219">
        <f>SUM(F136:F139)</f>
        <v>8445</v>
      </c>
      <c r="G135" s="219">
        <f>SUM(G136:G139)</f>
        <v>22400</v>
      </c>
      <c r="H135" s="219">
        <f>SUM(H136:H139)</f>
        <v>23800</v>
      </c>
      <c r="I135" s="50">
        <f>H135/E135*100</f>
        <v>97.94238683127571</v>
      </c>
      <c r="J135" s="43">
        <f>H135/G135*100</f>
        <v>106.25</v>
      </c>
    </row>
    <row r="136" spans="1:10" ht="25.5" customHeight="1">
      <c r="A136" s="37">
        <v>106</v>
      </c>
      <c r="B136" s="37">
        <v>412311</v>
      </c>
      <c r="C136" s="51" t="s">
        <v>546</v>
      </c>
      <c r="D136" s="221">
        <f>'општинска управа'!D57+'Културни центар'!D37+'средња школа'!D29+Библиотека!D19+'центар за соц рад'!D39</f>
        <v>12310</v>
      </c>
      <c r="E136" s="221">
        <f>'општинска управа'!E57+'Културни центар'!E37+'средња школа'!E29+Библиотека!E19+'центар за соц рад'!E39</f>
        <v>21000</v>
      </c>
      <c r="F136" s="221">
        <f>'општинска управа'!F57+'Културни центар'!F37+'средња школа'!F29+Библиотека!F19+'центар за соц рад'!F39</f>
        <v>5579</v>
      </c>
      <c r="G136" s="221">
        <f>'општинска управа'!G57+'Културни центар'!G37+'средња школа'!G29+Библиотека!G19+'центар за соц рад'!G39</f>
        <v>7250</v>
      </c>
      <c r="H136" s="221">
        <f>'општинска управа'!H57+'Културни центар'!H37+'средња школа'!H29+Библиотека!H19+'центар за соц рад'!H39</f>
        <v>7650</v>
      </c>
      <c r="I136" s="46">
        <f>H136/E136*100</f>
        <v>36.42857142857142</v>
      </c>
      <c r="J136" s="47">
        <f>H136/G136*100</f>
        <v>105.51724137931035</v>
      </c>
    </row>
    <row r="137" spans="1:10" ht="25.5" customHeight="1">
      <c r="A137" s="37">
        <v>107</v>
      </c>
      <c r="B137" s="37">
        <v>412319</v>
      </c>
      <c r="C137" s="51" t="s">
        <v>65</v>
      </c>
      <c r="D137" s="221">
        <f>'општинска управа'!D58+'центар за соц рад'!D40+Библиотека!D20+'средња школа'!D30+'Културни центар'!D38</f>
        <v>838</v>
      </c>
      <c r="E137" s="221">
        <f>'општинска управа'!E58+'центар за соц рад'!E40+Библиотека!E20+'средња школа'!E30+'Културни центар'!E38</f>
        <v>1000</v>
      </c>
      <c r="F137" s="221">
        <f>'општинска управа'!F58+'центар за соц рад'!F40+Библиотека!F20+'средња школа'!F30+'Културни центар'!F38</f>
        <v>1461</v>
      </c>
      <c r="G137" s="221">
        <f>'општинска управа'!G58+'центар за соц рад'!G40+Библиотека!G20+'средња школа'!G30+'Културни центар'!G38</f>
        <v>12950</v>
      </c>
      <c r="H137" s="221">
        <f>'општинска управа'!H58+'центар за соц рад'!H40+Библиотека!H20+'средња школа'!H30+'Културни центар'!H38</f>
        <v>13950</v>
      </c>
      <c r="I137" s="46">
        <f>H137/E137*100</f>
        <v>1395</v>
      </c>
      <c r="J137" s="47">
        <f>H137/G137*100</f>
        <v>107.72200772200773</v>
      </c>
    </row>
    <row r="138" spans="1:10" ht="25.5" customHeight="1">
      <c r="A138" s="37">
        <v>108</v>
      </c>
      <c r="B138" s="37">
        <v>412321</v>
      </c>
      <c r="C138" s="45" t="s">
        <v>66</v>
      </c>
      <c r="D138" s="221">
        <f>'средња школа'!D31</f>
        <v>1039</v>
      </c>
      <c r="E138" s="221">
        <f>'средња школа'!E31</f>
        <v>1200</v>
      </c>
      <c r="F138" s="221">
        <f>'средња школа'!F31</f>
        <v>754</v>
      </c>
      <c r="G138" s="221">
        <f>'средња школа'!G31</f>
        <v>1200</v>
      </c>
      <c r="H138" s="221">
        <f>'средња школа'!H31</f>
        <v>1200</v>
      </c>
      <c r="I138" s="46">
        <f>H138/E138*100</f>
        <v>100</v>
      </c>
      <c r="J138" s="47">
        <f>H138/G138*100</f>
        <v>100</v>
      </c>
    </row>
    <row r="139" spans="1:10" ht="25.5" customHeight="1">
      <c r="A139" s="37">
        <v>109</v>
      </c>
      <c r="B139" s="37">
        <v>412333</v>
      </c>
      <c r="C139" s="51" t="s">
        <v>67</v>
      </c>
      <c r="D139" s="221">
        <f>'средња школа'!D32</f>
        <v>1001</v>
      </c>
      <c r="E139" s="221">
        <f>'средња школа'!E32</f>
        <v>1100</v>
      </c>
      <c r="F139" s="221">
        <f>'средња школа'!F32</f>
        <v>651</v>
      </c>
      <c r="G139" s="221">
        <f>'средња школа'!G32</f>
        <v>1000</v>
      </c>
      <c r="H139" s="221">
        <f>'средња школа'!H32</f>
        <v>1000</v>
      </c>
      <c r="I139" s="46">
        <f>H139/E139*100</f>
        <v>90.9090909090909</v>
      </c>
      <c r="J139" s="47">
        <f>H139/G139*100</f>
        <v>100</v>
      </c>
    </row>
    <row r="140" spans="1:10" ht="25.5" customHeight="1">
      <c r="A140" s="37"/>
      <c r="B140" s="37"/>
      <c r="C140" s="51"/>
      <c r="D140" s="221"/>
      <c r="E140" s="221"/>
      <c r="F140" s="221"/>
      <c r="G140" s="221"/>
      <c r="H140" s="221"/>
      <c r="I140" s="46"/>
      <c r="J140" s="47"/>
    </row>
    <row r="141" spans="1:10" ht="25.5" customHeight="1">
      <c r="A141" s="37">
        <v>110</v>
      </c>
      <c r="B141" s="38">
        <v>412400</v>
      </c>
      <c r="C141" s="39" t="s">
        <v>706</v>
      </c>
      <c r="D141" s="254">
        <f>D142+D143</f>
        <v>174</v>
      </c>
      <c r="E141" s="254">
        <f>E142+E143</f>
        <v>1600</v>
      </c>
      <c r="F141" s="254">
        <f>F142+F143</f>
        <v>660</v>
      </c>
      <c r="G141" s="254">
        <f>G142+G143</f>
        <v>1600</v>
      </c>
      <c r="H141" s="254">
        <f>H142+H143</f>
        <v>1600</v>
      </c>
      <c r="I141" s="188">
        <f>H141/E141*100</f>
        <v>100</v>
      </c>
      <c r="J141" s="188">
        <f>H141/G141*100</f>
        <v>100</v>
      </c>
    </row>
    <row r="142" spans="1:10" ht="25.5" customHeight="1">
      <c r="A142" s="37">
        <v>111</v>
      </c>
      <c r="B142" s="37">
        <v>412431</v>
      </c>
      <c r="C142" s="51" t="s">
        <v>69</v>
      </c>
      <c r="D142" s="221">
        <f>'средња школа'!D35</f>
        <v>174</v>
      </c>
      <c r="E142" s="221">
        <f>'средња школа'!E35</f>
        <v>600</v>
      </c>
      <c r="F142" s="221">
        <f>'средња школа'!F35</f>
        <v>193</v>
      </c>
      <c r="G142" s="221">
        <f>'средња школа'!G35</f>
        <v>600</v>
      </c>
      <c r="H142" s="221">
        <f>'средња школа'!H35</f>
        <v>600</v>
      </c>
      <c r="I142" s="46">
        <f>H142/E142*100</f>
        <v>100</v>
      </c>
      <c r="J142" s="47">
        <f>H142/G142*100</f>
        <v>100</v>
      </c>
    </row>
    <row r="143" spans="1:10" ht="25.5" customHeight="1">
      <c r="A143" s="9">
        <v>112</v>
      </c>
      <c r="B143" s="9">
        <v>412433</v>
      </c>
      <c r="C143" s="19" t="s">
        <v>70</v>
      </c>
      <c r="D143" s="237">
        <f>'Културни центар'!D41</f>
        <v>0</v>
      </c>
      <c r="E143" s="237">
        <f>'Културни центар'!E41</f>
        <v>1000</v>
      </c>
      <c r="F143" s="237">
        <f>'Културни центар'!F41</f>
        <v>467</v>
      </c>
      <c r="G143" s="237">
        <f>'Културни центар'!G41</f>
        <v>1000</v>
      </c>
      <c r="H143" s="237">
        <f>'Културни центар'!H41</f>
        <v>1000</v>
      </c>
      <c r="I143" s="58">
        <f>H143/E143*100</f>
        <v>100</v>
      </c>
      <c r="J143" s="58">
        <f>H143/G143*100</f>
        <v>100</v>
      </c>
    </row>
    <row r="144" spans="1:10" ht="25.5" customHeight="1">
      <c r="A144" s="9"/>
      <c r="B144" s="9"/>
      <c r="C144" s="19"/>
      <c r="D144" s="237"/>
      <c r="E144" s="237"/>
      <c r="F144" s="237"/>
      <c r="G144" s="237"/>
      <c r="H144" s="237"/>
      <c r="I144" s="309"/>
      <c r="J144" s="58"/>
    </row>
    <row r="145" spans="1:10" ht="25.5" customHeight="1">
      <c r="A145" s="37">
        <v>113</v>
      </c>
      <c r="B145" s="38">
        <v>412500</v>
      </c>
      <c r="C145" s="44" t="s">
        <v>705</v>
      </c>
      <c r="D145" s="219">
        <f>SUM(D146:D151)</f>
        <v>11514</v>
      </c>
      <c r="E145" s="219">
        <f>SUM(E146:E151)</f>
        <v>59450</v>
      </c>
      <c r="F145" s="219">
        <f>SUM(F146:F151)</f>
        <v>40941</v>
      </c>
      <c r="G145" s="219">
        <f>SUM(G146:G151)</f>
        <v>58700</v>
      </c>
      <c r="H145" s="219">
        <f>SUM(H146:H151)</f>
        <v>36700</v>
      </c>
      <c r="I145" s="50">
        <f aca="true" t="shared" si="17" ref="I145:I151">H145/E145*100</f>
        <v>61.73254835996636</v>
      </c>
      <c r="J145" s="43">
        <f aca="true" t="shared" si="18" ref="J145:J151">H145/G145*100</f>
        <v>62.521294718909715</v>
      </c>
    </row>
    <row r="146" spans="1:10" ht="24" customHeight="1">
      <c r="A146" s="37">
        <v>114</v>
      </c>
      <c r="B146" s="37">
        <v>412510</v>
      </c>
      <c r="C146" s="45" t="s">
        <v>71</v>
      </c>
      <c r="D146" s="227">
        <f>'општинска управа'!D61+'центар за соц рад'!D43+'Културни центар'!D45+'средња школа'!D37+'Културни центар'!D44</f>
        <v>8230</v>
      </c>
      <c r="E146" s="227">
        <f>'општинска управа'!E61+'центар за соц рад'!E43+'Културни центар'!E45+'средња школа'!E37+'Културни центар'!E44</f>
        <v>7350</v>
      </c>
      <c r="F146" s="227">
        <f>'општинска управа'!F61+'центар за соц рад'!F43+'Културни центар'!F45+'средња школа'!F37+'Културни центар'!F44</f>
        <v>3903</v>
      </c>
      <c r="G146" s="227">
        <f>'општинска управа'!G61+'центар за соц рад'!G43+'Културни центар'!G45+'средња школа'!G37+'Културни центар'!G44</f>
        <v>6600</v>
      </c>
      <c r="H146" s="227">
        <f>'општинска управа'!H61+'центар за соц рад'!H43+'Културни центар'!H45+'средња школа'!H37+'Културни центар'!H44</f>
        <v>7600</v>
      </c>
      <c r="I146" s="46">
        <f t="shared" si="17"/>
        <v>103.4013605442177</v>
      </c>
      <c r="J146" s="47">
        <f t="shared" si="18"/>
        <v>115.15151515151516</v>
      </c>
    </row>
    <row r="147" spans="1:10" s="5" customFormat="1" ht="24" customHeight="1">
      <c r="A147" s="37">
        <v>115</v>
      </c>
      <c r="B147" s="9">
        <v>412521</v>
      </c>
      <c r="C147" s="19" t="s">
        <v>72</v>
      </c>
      <c r="D147" s="221">
        <f>'општинска управа'!D62</f>
        <v>0</v>
      </c>
      <c r="E147" s="221">
        <f>'општинска управа'!E62</f>
        <v>2000</v>
      </c>
      <c r="F147" s="221">
        <f>'општинска управа'!F62</f>
        <v>1797</v>
      </c>
      <c r="G147" s="221">
        <f>'општинска управа'!G62</f>
        <v>2000</v>
      </c>
      <c r="H147" s="221">
        <f>'општинска управа'!H62</f>
        <v>2000</v>
      </c>
      <c r="I147" s="54">
        <f t="shared" si="17"/>
        <v>100</v>
      </c>
      <c r="J147" s="54">
        <f t="shared" si="18"/>
        <v>100</v>
      </c>
    </row>
    <row r="148" spans="1:10" ht="24" customHeight="1">
      <c r="A148" s="37">
        <v>116</v>
      </c>
      <c r="B148" s="37">
        <v>412531</v>
      </c>
      <c r="C148" s="51" t="s">
        <v>73</v>
      </c>
      <c r="D148" s="227">
        <f>'општинска управа'!D63+'средња школа'!D38</f>
        <v>3118</v>
      </c>
      <c r="E148" s="227">
        <f>'општинска управа'!E63+'средња школа'!E38</f>
        <v>4100</v>
      </c>
      <c r="F148" s="227">
        <f>'општинска управа'!F63+'средња школа'!F38</f>
        <v>2724</v>
      </c>
      <c r="G148" s="227">
        <f>'општинска управа'!G63+'средња школа'!G38</f>
        <v>4100</v>
      </c>
      <c r="H148" s="227">
        <f>'општинска управа'!H63+'средња школа'!H38</f>
        <v>7100</v>
      </c>
      <c r="I148" s="46">
        <f t="shared" si="17"/>
        <v>173.17073170731706</v>
      </c>
      <c r="J148" s="47">
        <f t="shared" si="18"/>
        <v>173.17073170731706</v>
      </c>
    </row>
    <row r="149" spans="1:10" ht="24" customHeight="1">
      <c r="A149" s="37">
        <v>117</v>
      </c>
      <c r="B149" s="157">
        <v>412537</v>
      </c>
      <c r="C149" s="158" t="s">
        <v>503</v>
      </c>
      <c r="D149" s="227">
        <f>'општинска управа'!D64</f>
        <v>166</v>
      </c>
      <c r="E149" s="227">
        <f>'општинска управа'!E64</f>
        <v>0</v>
      </c>
      <c r="F149" s="227">
        <f>'општинска управа'!F64</f>
        <v>0</v>
      </c>
      <c r="G149" s="227">
        <f>'општинска управа'!G64</f>
        <v>0</v>
      </c>
      <c r="H149" s="227">
        <f>'општинска управа'!H64</f>
        <v>0</v>
      </c>
      <c r="I149" s="159" t="e">
        <f>H149/E149*100</f>
        <v>#DIV/0!</v>
      </c>
      <c r="J149" s="54" t="e">
        <f>H149/G149*100</f>
        <v>#DIV/0!</v>
      </c>
    </row>
    <row r="150" spans="1:10" ht="24" customHeight="1">
      <c r="A150" s="37">
        <v>118</v>
      </c>
      <c r="B150" s="37">
        <v>412591</v>
      </c>
      <c r="C150" s="51" t="s">
        <v>74</v>
      </c>
      <c r="D150" s="227">
        <f>'општинска управа'!D65</f>
        <v>0</v>
      </c>
      <c r="E150" s="227">
        <f>'општинска управа'!E65</f>
        <v>46000</v>
      </c>
      <c r="F150" s="227">
        <f>'општинска управа'!F65</f>
        <v>32517</v>
      </c>
      <c r="G150" s="227">
        <f>'општинска управа'!G65</f>
        <v>46000</v>
      </c>
      <c r="H150" s="227">
        <f>'општинска управа'!H65</f>
        <v>20000</v>
      </c>
      <c r="I150" s="46">
        <f t="shared" si="17"/>
        <v>43.47826086956522</v>
      </c>
      <c r="J150" s="47">
        <f t="shared" si="18"/>
        <v>43.47826086956522</v>
      </c>
    </row>
    <row r="151" spans="1:10" s="5" customFormat="1" ht="24" customHeight="1">
      <c r="A151" s="37">
        <v>119</v>
      </c>
      <c r="B151" s="9">
        <v>412591</v>
      </c>
      <c r="C151" s="19" t="s">
        <v>486</v>
      </c>
      <c r="D151" s="227">
        <f>'општинска управа'!D66</f>
        <v>0</v>
      </c>
      <c r="E151" s="227">
        <f>'општинска управа'!E66</f>
        <v>0</v>
      </c>
      <c r="F151" s="227">
        <f>'општинска управа'!F66</f>
        <v>0</v>
      </c>
      <c r="G151" s="227">
        <f>'општинска управа'!G66</f>
        <v>0</v>
      </c>
      <c r="H151" s="227">
        <f>'општинска управа'!H66</f>
        <v>0</v>
      </c>
      <c r="I151" s="54" t="e">
        <f t="shared" si="17"/>
        <v>#DIV/0!</v>
      </c>
      <c r="J151" s="54" t="e">
        <f t="shared" si="18"/>
        <v>#DIV/0!</v>
      </c>
    </row>
    <row r="152" spans="1:10" ht="24" customHeight="1">
      <c r="A152" s="37"/>
      <c r="B152" s="37"/>
      <c r="C152" s="51"/>
      <c r="D152" s="227"/>
      <c r="E152" s="227"/>
      <c r="F152" s="227"/>
      <c r="G152" s="227"/>
      <c r="H152" s="227"/>
      <c r="I152" s="46"/>
      <c r="J152" s="47"/>
    </row>
    <row r="153" spans="1:10" ht="24" customHeight="1">
      <c r="A153" s="37">
        <v>120</v>
      </c>
      <c r="B153" s="38">
        <v>412600</v>
      </c>
      <c r="C153" s="39" t="s">
        <v>550</v>
      </c>
      <c r="D153" s="219">
        <f>D154</f>
        <v>11977</v>
      </c>
      <c r="E153" s="219">
        <f>E154</f>
        <v>17000</v>
      </c>
      <c r="F153" s="219">
        <f>F154</f>
        <v>7022</v>
      </c>
      <c r="G153" s="219">
        <f>G154</f>
        <v>12200</v>
      </c>
      <c r="H153" s="219">
        <f>H154</f>
        <v>21200</v>
      </c>
      <c r="I153" s="50">
        <f aca="true" t="shared" si="19" ref="I153:I164">H153/E153*100</f>
        <v>124.70588235294117</v>
      </c>
      <c r="J153" s="43">
        <f aca="true" t="shared" si="20" ref="J153:J164">H153/G153*100</f>
        <v>173.77049180327867</v>
      </c>
    </row>
    <row r="154" spans="1:10" ht="24" customHeight="1">
      <c r="A154" s="37">
        <v>121</v>
      </c>
      <c r="B154" s="37">
        <v>412632</v>
      </c>
      <c r="C154" s="51" t="s">
        <v>75</v>
      </c>
      <c r="D154" s="221">
        <f>'општинска управа'!D69+'центар за соц рад'!D46+'средња школа'!D41</f>
        <v>11977</v>
      </c>
      <c r="E154" s="221">
        <f>'општинска управа'!E69+'центар за соц рад'!E46+'средња школа'!E41</f>
        <v>17000</v>
      </c>
      <c r="F154" s="221">
        <f>'општинска управа'!F69+'центар за соц рад'!F46+'средња школа'!F41</f>
        <v>7022</v>
      </c>
      <c r="G154" s="221">
        <f>'општинска управа'!G69+'центар за соц рад'!G46+'средња школа'!G41</f>
        <v>12200</v>
      </c>
      <c r="H154" s="221">
        <f>'општинска управа'!H69+'центар за соц рад'!H46+'средња школа'!H41</f>
        <v>21200</v>
      </c>
      <c r="I154" s="46">
        <f t="shared" si="19"/>
        <v>124.70588235294117</v>
      </c>
      <c r="J154" s="47">
        <f t="shared" si="20"/>
        <v>173.77049180327867</v>
      </c>
    </row>
    <row r="155" spans="1:10" ht="24" customHeight="1">
      <c r="A155" s="37"/>
      <c r="B155" s="37"/>
      <c r="C155" s="51"/>
      <c r="D155" s="221"/>
      <c r="E155" s="221"/>
      <c r="F155" s="221"/>
      <c r="G155" s="221"/>
      <c r="H155" s="221"/>
      <c r="I155" s="46"/>
      <c r="J155" s="47"/>
    </row>
    <row r="156" spans="1:10" ht="24" customHeight="1">
      <c r="A156" s="37">
        <v>122</v>
      </c>
      <c r="B156" s="38">
        <v>412700</v>
      </c>
      <c r="C156" s="39" t="s">
        <v>704</v>
      </c>
      <c r="D156" s="252">
        <f>SUM(D157:D165)</f>
        <v>25396</v>
      </c>
      <c r="E156" s="252">
        <f>SUM(E157:E165)</f>
        <v>34500</v>
      </c>
      <c r="F156" s="252">
        <f>SUM(F157:F165)</f>
        <v>13650</v>
      </c>
      <c r="G156" s="252">
        <f>SUM(G157:G165)</f>
        <v>29000</v>
      </c>
      <c r="H156" s="252">
        <f>SUM(H157:H165)</f>
        <v>31750</v>
      </c>
      <c r="I156" s="50">
        <f t="shared" si="19"/>
        <v>92.02898550724638</v>
      </c>
      <c r="J156" s="43">
        <f t="shared" si="20"/>
        <v>109.48275862068965</v>
      </c>
    </row>
    <row r="157" spans="1:10" ht="24" customHeight="1">
      <c r="A157" s="37">
        <v>123</v>
      </c>
      <c r="B157" s="37">
        <v>412712</v>
      </c>
      <c r="C157" s="45" t="s">
        <v>76</v>
      </c>
      <c r="D157" s="227">
        <f>'општинска управа'!D72</f>
        <v>4405</v>
      </c>
      <c r="E157" s="227">
        <f>'општинска управа'!E72</f>
        <v>5000</v>
      </c>
      <c r="F157" s="227">
        <f>'општинска управа'!F72</f>
        <v>2786</v>
      </c>
      <c r="G157" s="227">
        <f>'општинска управа'!G72</f>
        <v>5000</v>
      </c>
      <c r="H157" s="227">
        <f>'општинска управа'!H72</f>
        <v>5000</v>
      </c>
      <c r="I157" s="46">
        <f t="shared" si="19"/>
        <v>100</v>
      </c>
      <c r="J157" s="47">
        <f t="shared" si="20"/>
        <v>100</v>
      </c>
    </row>
    <row r="158" spans="1:10" ht="24" customHeight="1">
      <c r="A158" s="37">
        <v>124</v>
      </c>
      <c r="B158" s="37">
        <v>412723</v>
      </c>
      <c r="C158" s="45" t="s">
        <v>77</v>
      </c>
      <c r="D158" s="227">
        <f>'општинска управа'!D73</f>
        <v>2485</v>
      </c>
      <c r="E158" s="227">
        <f>'општинска управа'!E73</f>
        <v>2500</v>
      </c>
      <c r="F158" s="227">
        <f>'општинска управа'!F73</f>
        <v>2456</v>
      </c>
      <c r="G158" s="227">
        <f>'општинска управа'!G73</f>
        <v>2500</v>
      </c>
      <c r="H158" s="227">
        <f>'општинска управа'!H73</f>
        <v>2500</v>
      </c>
      <c r="I158" s="46">
        <f t="shared" si="19"/>
        <v>100</v>
      </c>
      <c r="J158" s="47">
        <f t="shared" si="20"/>
        <v>100</v>
      </c>
    </row>
    <row r="159" spans="1:10" ht="24" customHeight="1">
      <c r="A159" s="37">
        <v>125</v>
      </c>
      <c r="B159" s="37">
        <v>412725</v>
      </c>
      <c r="C159" s="45" t="s">
        <v>78</v>
      </c>
      <c r="D159" s="221">
        <f>'општинска управа'!D74+'Културни центар'!D48+'средња школа'!D44</f>
        <v>2447</v>
      </c>
      <c r="E159" s="221">
        <f>'општинска управа'!E74+'Културни центар'!E48+'средња школа'!E44</f>
        <v>2650</v>
      </c>
      <c r="F159" s="221">
        <f>'општинска управа'!F74+'Културни центар'!F48+'средња школа'!F44</f>
        <v>1817</v>
      </c>
      <c r="G159" s="221">
        <f>'општинска управа'!G74+'Културни центар'!G48+'средња школа'!G44</f>
        <v>2650</v>
      </c>
      <c r="H159" s="221">
        <f>'општинска управа'!H74+'Културни центар'!H48+'средња школа'!H44</f>
        <v>2750</v>
      </c>
      <c r="I159" s="46">
        <f t="shared" si="19"/>
        <v>103.77358490566037</v>
      </c>
      <c r="J159" s="47">
        <f t="shared" si="20"/>
        <v>103.77358490566037</v>
      </c>
    </row>
    <row r="160" spans="1:10" ht="24" customHeight="1">
      <c r="A160" s="37">
        <v>126</v>
      </c>
      <c r="B160" s="37">
        <v>412731</v>
      </c>
      <c r="C160" s="51" t="s">
        <v>79</v>
      </c>
      <c r="D160" s="221">
        <f>'општинска управа'!D75</f>
        <v>2556</v>
      </c>
      <c r="E160" s="221">
        <f>'општинска управа'!E75</f>
        <v>3000</v>
      </c>
      <c r="F160" s="221">
        <f>'општинска управа'!F75</f>
        <v>1218</v>
      </c>
      <c r="G160" s="221">
        <f>'општинска управа'!G75</f>
        <v>3000</v>
      </c>
      <c r="H160" s="221">
        <f>'општинска управа'!H75</f>
        <v>3000</v>
      </c>
      <c r="I160" s="46">
        <f t="shared" si="19"/>
        <v>100</v>
      </c>
      <c r="J160" s="47">
        <f t="shared" si="20"/>
        <v>100</v>
      </c>
    </row>
    <row r="161" spans="1:10" ht="24" customHeight="1">
      <c r="A161" s="37">
        <v>127</v>
      </c>
      <c r="B161" s="37">
        <v>412732</v>
      </c>
      <c r="C161" s="51" t="s">
        <v>80</v>
      </c>
      <c r="D161" s="221">
        <f>'општинска управа'!D76</f>
        <v>5227</v>
      </c>
      <c r="E161" s="221">
        <f>'општинска управа'!E76</f>
        <v>7000</v>
      </c>
      <c r="F161" s="221">
        <f>'општинска управа'!F76</f>
        <v>941</v>
      </c>
      <c r="G161" s="221">
        <f>'општинска управа'!G76</f>
        <v>5000</v>
      </c>
      <c r="H161" s="221">
        <f>'општинска управа'!H76</f>
        <v>5000</v>
      </c>
      <c r="I161" s="46">
        <f t="shared" si="19"/>
        <v>71.42857142857143</v>
      </c>
      <c r="J161" s="47">
        <f t="shared" si="20"/>
        <v>100</v>
      </c>
    </row>
    <row r="162" spans="1:10" ht="24" customHeight="1">
      <c r="A162" s="37">
        <v>128</v>
      </c>
      <c r="B162" s="37">
        <v>412739</v>
      </c>
      <c r="C162" s="45" t="s">
        <v>81</v>
      </c>
      <c r="D162" s="221">
        <f>'општинска управа'!D77</f>
        <v>2262</v>
      </c>
      <c r="E162" s="221">
        <f>'општинска управа'!E77</f>
        <v>3000</v>
      </c>
      <c r="F162" s="221">
        <f>'општинска управа'!F77</f>
        <v>1000</v>
      </c>
      <c r="G162" s="221">
        <f>'општинска управа'!G77</f>
        <v>3000</v>
      </c>
      <c r="H162" s="221">
        <f>'општинска управа'!H77</f>
        <v>6000</v>
      </c>
      <c r="I162" s="46">
        <f t="shared" si="19"/>
        <v>200</v>
      </c>
      <c r="J162" s="47">
        <f t="shared" si="20"/>
        <v>200</v>
      </c>
    </row>
    <row r="163" spans="1:10" ht="24" customHeight="1">
      <c r="A163" s="37">
        <v>129</v>
      </c>
      <c r="B163" s="9">
        <v>412772</v>
      </c>
      <c r="C163" s="51" t="s">
        <v>82</v>
      </c>
      <c r="D163" s="221">
        <f>'општинска управа'!D78</f>
        <v>141</v>
      </c>
      <c r="E163" s="221">
        <f>'општинска управа'!E78</f>
        <v>3000</v>
      </c>
      <c r="F163" s="221">
        <f>'општинска управа'!F78</f>
        <v>238</v>
      </c>
      <c r="G163" s="221">
        <f>'општинска управа'!G78</f>
        <v>1500</v>
      </c>
      <c r="H163" s="221">
        <f>'општинска управа'!H78</f>
        <v>1500</v>
      </c>
      <c r="I163" s="54">
        <f t="shared" si="19"/>
        <v>50</v>
      </c>
      <c r="J163" s="54">
        <f t="shared" si="20"/>
        <v>100</v>
      </c>
    </row>
    <row r="164" spans="1:10" ht="24" customHeight="1">
      <c r="A164" s="37">
        <v>130</v>
      </c>
      <c r="B164" s="37">
        <v>412773</v>
      </c>
      <c r="C164" s="51" t="s">
        <v>83</v>
      </c>
      <c r="D164" s="221">
        <f>'општинска управа'!D79</f>
        <v>5873</v>
      </c>
      <c r="E164" s="221">
        <f>'општинска управа'!E79</f>
        <v>8000</v>
      </c>
      <c r="F164" s="221">
        <f>'општинска управа'!F79</f>
        <v>3194</v>
      </c>
      <c r="G164" s="221">
        <f>'општинска управа'!G79</f>
        <v>6000</v>
      </c>
      <c r="H164" s="221">
        <f>'општинска управа'!H79</f>
        <v>6000</v>
      </c>
      <c r="I164" s="46">
        <f t="shared" si="19"/>
        <v>75</v>
      </c>
      <c r="J164" s="47">
        <f t="shared" si="20"/>
        <v>100</v>
      </c>
    </row>
    <row r="165" spans="1:10" ht="24" customHeight="1">
      <c r="A165" s="37">
        <v>131</v>
      </c>
      <c r="B165" s="9">
        <v>412794</v>
      </c>
      <c r="C165" s="19" t="s">
        <v>84</v>
      </c>
      <c r="D165" s="221">
        <f>'Културни центар'!D49</f>
        <v>0</v>
      </c>
      <c r="E165" s="221">
        <f>'Културни центар'!E49</f>
        <v>350</v>
      </c>
      <c r="F165" s="221">
        <f>'Културни центар'!F49</f>
        <v>0</v>
      </c>
      <c r="G165" s="221">
        <f>'Културни центар'!G49</f>
        <v>350</v>
      </c>
      <c r="H165" s="221">
        <f>'Културни центар'!H49</f>
        <v>0</v>
      </c>
      <c r="I165" s="54">
        <f>H165/E165*100</f>
        <v>0</v>
      </c>
      <c r="J165" s="54">
        <f>G165/E165*100</f>
        <v>100</v>
      </c>
    </row>
    <row r="166" spans="1:10" ht="24" customHeight="1">
      <c r="A166" s="37"/>
      <c r="B166" s="37"/>
      <c r="C166" s="51"/>
      <c r="D166" s="221"/>
      <c r="E166" s="221"/>
      <c r="F166" s="221"/>
      <c r="G166" s="221"/>
      <c r="H166" s="221"/>
      <c r="I166" s="46"/>
      <c r="J166" s="47"/>
    </row>
    <row r="167" spans="1:10" ht="24" customHeight="1">
      <c r="A167" s="37">
        <v>132</v>
      </c>
      <c r="B167" s="38">
        <v>412800</v>
      </c>
      <c r="C167" s="39" t="s">
        <v>703</v>
      </c>
      <c r="D167" s="252">
        <f>SUM(D168:D171)</f>
        <v>76783</v>
      </c>
      <c r="E167" s="252">
        <f>SUM(E168:E171)</f>
        <v>96000</v>
      </c>
      <c r="F167" s="252">
        <f>SUM(F168:F171)</f>
        <v>42896</v>
      </c>
      <c r="G167" s="252">
        <f>SUM(G168:G171)</f>
        <v>102000</v>
      </c>
      <c r="H167" s="252">
        <f>SUM(H168:H171)</f>
        <v>92000</v>
      </c>
      <c r="I167" s="50">
        <f>H167/E167*100</f>
        <v>95.83333333333334</v>
      </c>
      <c r="J167" s="43">
        <f>H167/G167*100</f>
        <v>90.19607843137256</v>
      </c>
    </row>
    <row r="168" spans="1:10" ht="24" customHeight="1">
      <c r="A168" s="37">
        <v>133</v>
      </c>
      <c r="B168" s="37">
        <v>412812</v>
      </c>
      <c r="C168" s="51" t="s">
        <v>85</v>
      </c>
      <c r="D168" s="227">
        <f>'општинска управа'!D82</f>
        <v>48906</v>
      </c>
      <c r="E168" s="227">
        <f>'општинска управа'!E82</f>
        <v>65000</v>
      </c>
      <c r="F168" s="227">
        <f>'општинска управа'!F82</f>
        <v>19237</v>
      </c>
      <c r="G168" s="227">
        <f>'општинска управа'!G82</f>
        <v>65000</v>
      </c>
      <c r="H168" s="227">
        <f>'општинска управа'!H82</f>
        <v>53000</v>
      </c>
      <c r="I168" s="46">
        <f>H168/E168*100</f>
        <v>81.53846153846153</v>
      </c>
      <c r="J168" s="47">
        <f>H168/G168*100</f>
        <v>81.53846153846153</v>
      </c>
    </row>
    <row r="169" spans="1:10" s="5" customFormat="1" ht="24" customHeight="1">
      <c r="A169" s="37">
        <v>134</v>
      </c>
      <c r="B169" s="37">
        <v>412813</v>
      </c>
      <c r="C169" s="51" t="s">
        <v>86</v>
      </c>
      <c r="D169" s="227">
        <f>'општинска управа'!D83</f>
        <v>11992</v>
      </c>
      <c r="E169" s="221">
        <f>'општинска управа'!E83</f>
        <v>12000</v>
      </c>
      <c r="F169" s="221">
        <f>'општинска управа'!F83</f>
        <v>9695</v>
      </c>
      <c r="G169" s="221">
        <f>'општинска управа'!G83</f>
        <v>12000</v>
      </c>
      <c r="H169" s="221">
        <f>'општинска управа'!H83</f>
        <v>12000</v>
      </c>
      <c r="I169" s="47">
        <f>H169/E169*100</f>
        <v>100</v>
      </c>
      <c r="J169" s="47">
        <f>H169/G169*100</f>
        <v>100</v>
      </c>
    </row>
    <row r="170" spans="1:10" ht="24" customHeight="1">
      <c r="A170" s="37">
        <v>135</v>
      </c>
      <c r="B170" s="37">
        <v>412814</v>
      </c>
      <c r="C170" s="51" t="s">
        <v>87</v>
      </c>
      <c r="D170" s="227">
        <f>'општинска управа'!D84</f>
        <v>15885</v>
      </c>
      <c r="E170" s="227">
        <f>'општинска управа'!E84</f>
        <v>19000</v>
      </c>
      <c r="F170" s="227">
        <f>'општинска управа'!F84</f>
        <v>13964</v>
      </c>
      <c r="G170" s="227">
        <f>'општинска управа'!G84</f>
        <v>25000</v>
      </c>
      <c r="H170" s="227">
        <f>'општинска управа'!H84</f>
        <v>25000</v>
      </c>
      <c r="I170" s="46">
        <f>H170/E170*100</f>
        <v>131.57894736842107</v>
      </c>
      <c r="J170" s="47">
        <f>H170/G170*100</f>
        <v>100</v>
      </c>
    </row>
    <row r="171" spans="1:10" ht="24" customHeight="1">
      <c r="A171" s="37">
        <v>136</v>
      </c>
      <c r="B171" s="37">
        <v>412821</v>
      </c>
      <c r="C171" s="51" t="s">
        <v>88</v>
      </c>
      <c r="D171" s="227">
        <f>'општинска управа'!D85</f>
        <v>0</v>
      </c>
      <c r="E171" s="227">
        <f>'општинска управа'!E85</f>
        <v>0</v>
      </c>
      <c r="F171" s="227">
        <f>'општинска управа'!F85</f>
        <v>0</v>
      </c>
      <c r="G171" s="227">
        <f>'општинска управа'!G85</f>
        <v>0</v>
      </c>
      <c r="H171" s="227">
        <f>'општинска управа'!H85</f>
        <v>2000</v>
      </c>
      <c r="I171" s="46" t="e">
        <f>H171/E171*100</f>
        <v>#DIV/0!</v>
      </c>
      <c r="J171" s="47" t="e">
        <f>H171/G171*100</f>
        <v>#DIV/0!</v>
      </c>
    </row>
    <row r="172" spans="1:10" ht="24" customHeight="1">
      <c r="A172" s="37"/>
      <c r="B172" s="37"/>
      <c r="C172" s="45"/>
      <c r="D172" s="227"/>
      <c r="E172" s="227"/>
      <c r="F172" s="227"/>
      <c r="G172" s="227"/>
      <c r="H172" s="227"/>
      <c r="I172" s="50"/>
      <c r="J172" s="43"/>
    </row>
    <row r="173" spans="1:10" ht="24" customHeight="1">
      <c r="A173" s="37">
        <v>137</v>
      </c>
      <c r="B173" s="38">
        <v>412900</v>
      </c>
      <c r="C173" s="44" t="s">
        <v>702</v>
      </c>
      <c r="D173" s="219">
        <f>SUM(D174:D197)</f>
        <v>249565</v>
      </c>
      <c r="E173" s="219">
        <f>SUM(E174:E197)</f>
        <v>269725</v>
      </c>
      <c r="F173" s="219">
        <f>SUM(F174:F197)</f>
        <v>147999</v>
      </c>
      <c r="G173" s="219">
        <f>SUM(G174:G197)</f>
        <v>248298</v>
      </c>
      <c r="H173" s="219">
        <f>SUM(H174:H197)</f>
        <v>256083</v>
      </c>
      <c r="I173" s="50">
        <f aca="true" t="shared" si="21" ref="I173:I197">H173/E173*100</f>
        <v>94.94225600148299</v>
      </c>
      <c r="J173" s="43">
        <f aca="true" t="shared" si="22" ref="J173:J197">H173/G173*100</f>
        <v>103.135345431699</v>
      </c>
    </row>
    <row r="174" spans="1:10" ht="24" customHeight="1">
      <c r="A174" s="37">
        <v>138</v>
      </c>
      <c r="B174" s="37">
        <v>412922</v>
      </c>
      <c r="C174" s="51" t="s">
        <v>89</v>
      </c>
      <c r="D174" s="221">
        <f>'општинска управа'!D88+Библиотека!D23</f>
        <v>2931</v>
      </c>
      <c r="E174" s="221">
        <f>'општинска управа'!E88+Библиотека!E23</f>
        <v>4650</v>
      </c>
      <c r="F174" s="221">
        <f>'општинска управа'!F88+Библиотека!F23</f>
        <v>2133</v>
      </c>
      <c r="G174" s="221">
        <f>'општинска управа'!G88+Библиотека!G23</f>
        <v>4650</v>
      </c>
      <c r="H174" s="221">
        <f>'општинска управа'!H88+Библиотека!H23</f>
        <v>4650</v>
      </c>
      <c r="I174" s="46">
        <f t="shared" si="21"/>
        <v>100</v>
      </c>
      <c r="J174" s="47">
        <f t="shared" si="22"/>
        <v>100</v>
      </c>
    </row>
    <row r="175" spans="1:10" ht="24" customHeight="1">
      <c r="A175" s="37">
        <v>139</v>
      </c>
      <c r="B175" s="37">
        <v>412929</v>
      </c>
      <c r="C175" s="51" t="s">
        <v>90</v>
      </c>
      <c r="D175" s="221">
        <f>'општинска управа'!D89+'средња школа'!D47+Библиотека!D24</f>
        <v>820</v>
      </c>
      <c r="E175" s="221">
        <f>'општинска управа'!E89+'средња школа'!E47+Библиотека!E24</f>
        <v>4050</v>
      </c>
      <c r="F175" s="221">
        <f>'општинска управа'!F89+'средња школа'!F47+Библиотека!F24</f>
        <v>875</v>
      </c>
      <c r="G175" s="221">
        <f>'општинска управа'!G89+'средња школа'!G47+Библиотека!G24</f>
        <v>4050</v>
      </c>
      <c r="H175" s="221">
        <f>'општинска управа'!H89+'средња школа'!H47+Библиотека!H24</f>
        <v>4050</v>
      </c>
      <c r="I175" s="46">
        <f t="shared" si="21"/>
        <v>100</v>
      </c>
      <c r="J175" s="47">
        <f t="shared" si="22"/>
        <v>100</v>
      </c>
    </row>
    <row r="176" spans="1:10" ht="24" customHeight="1">
      <c r="A176" s="37">
        <v>140</v>
      </c>
      <c r="B176" s="37">
        <v>412933</v>
      </c>
      <c r="C176" s="51" t="s">
        <v>91</v>
      </c>
      <c r="D176" s="227">
        <f>'центар за соц рад'!D49+Библиотека!D25+'Културни центар'!D52</f>
        <v>3632</v>
      </c>
      <c r="E176" s="227">
        <f>'центар за соц рад'!E49+Библиотека!E25+'Културни центар'!E52</f>
        <v>5873</v>
      </c>
      <c r="F176" s="227">
        <f>'центар за соц рад'!F49+Библиотека!F25+'Културни центар'!F52</f>
        <v>2911</v>
      </c>
      <c r="G176" s="227">
        <f>'центар за соц рад'!G49+Библиотека!G25+'Културни центар'!G52</f>
        <v>3882</v>
      </c>
      <c r="H176" s="227">
        <f>'центар за соц рад'!H49+Библиотека!H25+'Културни центар'!H52</f>
        <v>5873</v>
      </c>
      <c r="I176" s="46">
        <f>H176/E176*100</f>
        <v>100</v>
      </c>
      <c r="J176" s="47">
        <f>H176/G176*100</f>
        <v>151.2879958784132</v>
      </c>
    </row>
    <row r="177" spans="1:10" ht="24" customHeight="1">
      <c r="A177" s="37">
        <v>141</v>
      </c>
      <c r="B177" s="37">
        <v>412934</v>
      </c>
      <c r="C177" s="51" t="s">
        <v>92</v>
      </c>
      <c r="D177" s="227">
        <f>'општинска управа'!D90</f>
        <v>7031</v>
      </c>
      <c r="E177" s="227">
        <f>'општинска управа'!E90</f>
        <v>6000</v>
      </c>
      <c r="F177" s="227">
        <f>'општинска управа'!F90</f>
        <v>3063</v>
      </c>
      <c r="G177" s="227">
        <f>'општинска управа'!G90</f>
        <v>6000</v>
      </c>
      <c r="H177" s="227">
        <f>'општинска управа'!H90</f>
        <v>6000</v>
      </c>
      <c r="I177" s="46">
        <f t="shared" si="21"/>
        <v>100</v>
      </c>
      <c r="J177" s="47">
        <f t="shared" si="22"/>
        <v>100</v>
      </c>
    </row>
    <row r="178" spans="1:10" ht="24" customHeight="1">
      <c r="A178" s="37">
        <v>142</v>
      </c>
      <c r="B178" s="37">
        <v>412934</v>
      </c>
      <c r="C178" s="51" t="s">
        <v>93</v>
      </c>
      <c r="D178" s="227">
        <f>'општинска управа'!D91</f>
        <v>4926</v>
      </c>
      <c r="E178" s="227">
        <f>'општинска управа'!E91</f>
        <v>11642</v>
      </c>
      <c r="F178" s="227">
        <f>'општинска управа'!F91</f>
        <v>9254</v>
      </c>
      <c r="G178" s="227">
        <f>'општинска управа'!G91</f>
        <v>11462</v>
      </c>
      <c r="H178" s="227">
        <f>'општинска управа'!H91</f>
        <v>8956</v>
      </c>
      <c r="I178" s="46">
        <f t="shared" si="21"/>
        <v>76.92836282425701</v>
      </c>
      <c r="J178" s="47">
        <f t="shared" si="22"/>
        <v>78.13645088117256</v>
      </c>
    </row>
    <row r="179" spans="1:10" ht="24" customHeight="1">
      <c r="A179" s="37">
        <v>143</v>
      </c>
      <c r="B179" s="37">
        <v>412935</v>
      </c>
      <c r="C179" s="51" t="s">
        <v>94</v>
      </c>
      <c r="D179" s="227">
        <f>'општинска управа'!D92</f>
        <v>95025</v>
      </c>
      <c r="E179" s="227">
        <f>'општинска управа'!E92</f>
        <v>95522</v>
      </c>
      <c r="F179" s="227">
        <f>'општинска управа'!F92</f>
        <v>68905</v>
      </c>
      <c r="G179" s="227">
        <f>'општинска управа'!G92</f>
        <v>95522</v>
      </c>
      <c r="H179" s="227">
        <f>'општинска управа'!H92</f>
        <v>95522</v>
      </c>
      <c r="I179" s="46">
        <f t="shared" si="21"/>
        <v>100</v>
      </c>
      <c r="J179" s="47">
        <f t="shared" si="22"/>
        <v>100</v>
      </c>
    </row>
    <row r="180" spans="1:10" ht="24" customHeight="1">
      <c r="A180" s="37">
        <v>144</v>
      </c>
      <c r="B180" s="37">
        <v>412937</v>
      </c>
      <c r="C180" s="51" t="s">
        <v>95</v>
      </c>
      <c r="D180" s="227">
        <f>'општинска управа'!D93+Библиотека!D26+'Културни центар'!D53</f>
        <v>12611</v>
      </c>
      <c r="E180" s="227">
        <f>'општинска управа'!E93+Библиотека!E26+'Културни центар'!E53</f>
        <v>11482</v>
      </c>
      <c r="F180" s="227">
        <f>'општинска управа'!F93+Библиотека!F26+'Културни центар'!F53</f>
        <v>6731</v>
      </c>
      <c r="G180" s="227">
        <f>'општинска управа'!G93+Библиотека!G26+'Културни центар'!G53</f>
        <v>11482</v>
      </c>
      <c r="H180" s="227">
        <f>'општинска управа'!H93+Библиотека!H26+'Културни центар'!H53</f>
        <v>11482</v>
      </c>
      <c r="I180" s="46">
        <f t="shared" si="21"/>
        <v>100</v>
      </c>
      <c r="J180" s="47">
        <f t="shared" si="22"/>
        <v>100</v>
      </c>
    </row>
    <row r="181" spans="1:10" s="5" customFormat="1" ht="24" customHeight="1">
      <c r="A181" s="37">
        <v>145</v>
      </c>
      <c r="B181" s="9">
        <v>412939</v>
      </c>
      <c r="C181" s="51" t="s">
        <v>96</v>
      </c>
      <c r="D181" s="221">
        <f>'средња школа'!D48</f>
        <v>45330</v>
      </c>
      <c r="E181" s="221">
        <f>'средња школа'!E48</f>
        <v>27000</v>
      </c>
      <c r="F181" s="221">
        <f>'средња школа'!F48</f>
        <v>8976</v>
      </c>
      <c r="G181" s="221">
        <f>'средња школа'!G48</f>
        <v>14600</v>
      </c>
      <c r="H181" s="221">
        <f>'средња школа'!H48</f>
        <v>14600</v>
      </c>
      <c r="I181" s="54">
        <f t="shared" si="21"/>
        <v>54.074074074074076</v>
      </c>
      <c r="J181" s="54">
        <f t="shared" si="22"/>
        <v>100</v>
      </c>
    </row>
    <row r="182" spans="1:10" s="5" customFormat="1" ht="24" customHeight="1">
      <c r="A182" s="37">
        <v>146</v>
      </c>
      <c r="B182" s="9">
        <v>412939</v>
      </c>
      <c r="C182" s="51" t="s">
        <v>556</v>
      </c>
      <c r="D182" s="227">
        <f>'општинска управа'!D94</f>
        <v>0</v>
      </c>
      <c r="E182" s="227">
        <f>'општинска управа'!E94</f>
        <v>0</v>
      </c>
      <c r="F182" s="227">
        <f>'општинска управа'!F94</f>
        <v>0</v>
      </c>
      <c r="G182" s="227">
        <f>'општинска управа'!G94</f>
        <v>0</v>
      </c>
      <c r="H182" s="227">
        <f>'општинска управа'!H94</f>
        <v>4000</v>
      </c>
      <c r="I182" s="54" t="e">
        <f>H182/E182*100</f>
        <v>#DIV/0!</v>
      </c>
      <c r="J182" s="54" t="e">
        <f>H182/G182*100</f>
        <v>#DIV/0!</v>
      </c>
    </row>
    <row r="183" spans="1:10" ht="24" customHeight="1">
      <c r="A183" s="37">
        <v>147</v>
      </c>
      <c r="B183" s="37">
        <v>412941</v>
      </c>
      <c r="C183" s="45" t="s">
        <v>97</v>
      </c>
      <c r="D183" s="221">
        <f>'општинска управа'!D95+'средња школа'!D49+'Културни центар'!D54</f>
        <v>9910</v>
      </c>
      <c r="E183" s="221">
        <f>'општинска управа'!E95+'средња школа'!E49+'Културни центар'!E54</f>
        <v>10350</v>
      </c>
      <c r="F183" s="221">
        <f>'општинска управа'!F95+'средња школа'!F49+'Културни центар'!F54</f>
        <v>3813</v>
      </c>
      <c r="G183" s="221">
        <f>'општинска управа'!G95+'средња школа'!G49+'Културни центар'!G54</f>
        <v>10350</v>
      </c>
      <c r="H183" s="221">
        <f>'општинска управа'!H95+'средња школа'!H49+'Културни центар'!H54</f>
        <v>12550</v>
      </c>
      <c r="I183" s="46">
        <f t="shared" si="21"/>
        <v>121.256038647343</v>
      </c>
      <c r="J183" s="47">
        <f t="shared" si="22"/>
        <v>121.256038647343</v>
      </c>
    </row>
    <row r="184" spans="1:10" ht="24" customHeight="1">
      <c r="A184" s="37">
        <v>148</v>
      </c>
      <c r="B184" s="9">
        <v>412943</v>
      </c>
      <c r="C184" s="19" t="s">
        <v>98</v>
      </c>
      <c r="D184" s="237">
        <f>'Културни центар'!D55</f>
        <v>0</v>
      </c>
      <c r="E184" s="237">
        <f>'Културни центар'!E55</f>
        <v>2500</v>
      </c>
      <c r="F184" s="237">
        <f>'Културни центар'!F55</f>
        <v>933</v>
      </c>
      <c r="G184" s="237">
        <f>'Културни центар'!G55</f>
        <v>2500</v>
      </c>
      <c r="H184" s="237">
        <f>'Културни центар'!H55</f>
        <v>2500</v>
      </c>
      <c r="I184" s="54">
        <f>H184/E184*100</f>
        <v>100</v>
      </c>
      <c r="J184" s="54">
        <f>H184/G184*100</f>
        <v>100</v>
      </c>
    </row>
    <row r="185" spans="1:10" ht="24" customHeight="1">
      <c r="A185" s="37">
        <v>149</v>
      </c>
      <c r="B185" s="37">
        <v>412944</v>
      </c>
      <c r="C185" s="51" t="s">
        <v>99</v>
      </c>
      <c r="D185" s="221">
        <f>'општинска управа'!D96</f>
        <v>1204</v>
      </c>
      <c r="E185" s="221">
        <f>'општинска управа'!E96</f>
        <v>2000</v>
      </c>
      <c r="F185" s="221">
        <f>'општинска управа'!F96</f>
        <v>400</v>
      </c>
      <c r="G185" s="221">
        <f>'општинска управа'!G96</f>
        <v>2000</v>
      </c>
      <c r="H185" s="221">
        <f>'општинска управа'!H96</f>
        <v>2000</v>
      </c>
      <c r="I185" s="46">
        <f t="shared" si="21"/>
        <v>100</v>
      </c>
      <c r="J185" s="47">
        <f t="shared" si="22"/>
        <v>100</v>
      </c>
    </row>
    <row r="186" spans="1:10" s="5" customFormat="1" ht="24" customHeight="1">
      <c r="A186" s="37">
        <v>150</v>
      </c>
      <c r="B186" s="53" t="s">
        <v>474</v>
      </c>
      <c r="C186" s="51" t="s">
        <v>475</v>
      </c>
      <c r="D186" s="221">
        <f>'општинска управа'!D97</f>
        <v>0</v>
      </c>
      <c r="E186" s="221">
        <f>'општинска управа'!E97</f>
        <v>0</v>
      </c>
      <c r="F186" s="221">
        <f>'општинска управа'!F97</f>
        <v>998</v>
      </c>
      <c r="G186" s="221">
        <f>'општинска управа'!G97</f>
        <v>0</v>
      </c>
      <c r="H186" s="221">
        <f>'општинска управа'!H97</f>
        <v>0</v>
      </c>
      <c r="I186" s="54" t="e">
        <f>H186/E186*100</f>
        <v>#DIV/0!</v>
      </c>
      <c r="J186" s="54" t="e">
        <f>H186/G186*100</f>
        <v>#DIV/0!</v>
      </c>
    </row>
    <row r="187" spans="1:10" ht="24" customHeight="1">
      <c r="A187" s="37">
        <v>151</v>
      </c>
      <c r="B187" s="37">
        <v>412973</v>
      </c>
      <c r="C187" s="51" t="s">
        <v>101</v>
      </c>
      <c r="D187" s="221">
        <f>'општинска управа'!D98+'средња школа'!D50</f>
        <v>1780</v>
      </c>
      <c r="E187" s="221">
        <f>'општинска управа'!E98+'средња школа'!E50</f>
        <v>2000</v>
      </c>
      <c r="F187" s="221">
        <f>'општинска управа'!F98+'средња школа'!F50</f>
        <v>1325</v>
      </c>
      <c r="G187" s="221">
        <f>'општинска управа'!G98+'средња школа'!G50</f>
        <v>1950</v>
      </c>
      <c r="H187" s="221">
        <f>'општинска управа'!H98+'средња школа'!H50</f>
        <v>2700</v>
      </c>
      <c r="I187" s="46">
        <f t="shared" si="21"/>
        <v>135</v>
      </c>
      <c r="J187" s="47">
        <f t="shared" si="22"/>
        <v>138.46153846153845</v>
      </c>
    </row>
    <row r="188" spans="1:10" s="5" customFormat="1" ht="24" customHeight="1">
      <c r="A188" s="37">
        <v>152</v>
      </c>
      <c r="B188" s="9">
        <v>412979</v>
      </c>
      <c r="C188" s="51" t="s">
        <v>102</v>
      </c>
      <c r="D188" s="221">
        <f>'општинска управа'!D99+'центар за соц рад'!D50+Библиотека!D27+'средња школа'!D51+'Културни центар'!D57</f>
        <v>10204</v>
      </c>
      <c r="E188" s="221">
        <f>'општинска управа'!E99+'Културни центар'!E57+Библиотека!E27+'центар за соц рад'!E50+'средња школа'!E51</f>
        <v>10306</v>
      </c>
      <c r="F188" s="221">
        <f>'општинска управа'!F99+'Културни центар'!F57+Библиотека!F27+'центар за соц рад'!F50+'средња школа'!F51</f>
        <v>0</v>
      </c>
      <c r="G188" s="221">
        <f>'општинска управа'!G99+'Културни центар'!G57+Библиотека!G27+'центар за соц рад'!G50+'средња школа'!G51</f>
        <v>0</v>
      </c>
      <c r="H188" s="221">
        <f>'општинска управа'!H99+'Културни центар'!H57+Библиотека!H27+'центар за соц рад'!H50+'средња школа'!H51</f>
        <v>0</v>
      </c>
      <c r="I188" s="54">
        <f t="shared" si="21"/>
        <v>0</v>
      </c>
      <c r="J188" s="54" t="e">
        <f t="shared" si="22"/>
        <v>#DIV/0!</v>
      </c>
    </row>
    <row r="189" spans="1:10" ht="24" customHeight="1">
      <c r="A189" s="37">
        <v>153</v>
      </c>
      <c r="B189" s="37">
        <v>412991</v>
      </c>
      <c r="C189" s="51" t="s">
        <v>103</v>
      </c>
      <c r="D189" s="221">
        <f>'општинска управа'!D100</f>
        <v>14406</v>
      </c>
      <c r="E189" s="221">
        <f>'општинска управа'!E100</f>
        <v>11000</v>
      </c>
      <c r="F189" s="221">
        <f>'општинска управа'!F100</f>
        <v>9651</v>
      </c>
      <c r="G189" s="221">
        <f>'општинска управа'!G100</f>
        <v>11000</v>
      </c>
      <c r="H189" s="221">
        <f>'општинска управа'!H100</f>
        <v>11000</v>
      </c>
      <c r="I189" s="46">
        <f t="shared" si="21"/>
        <v>100</v>
      </c>
      <c r="J189" s="47">
        <f t="shared" si="22"/>
        <v>100</v>
      </c>
    </row>
    <row r="190" spans="1:10" ht="24" customHeight="1">
      <c r="A190" s="37">
        <v>154</v>
      </c>
      <c r="B190" s="37">
        <v>412999</v>
      </c>
      <c r="C190" s="45" t="s">
        <v>104</v>
      </c>
      <c r="D190" s="221">
        <f>'општинска управа'!D101</f>
        <v>800</v>
      </c>
      <c r="E190" s="221">
        <f>'општинска управа'!E101</f>
        <v>1500</v>
      </c>
      <c r="F190" s="221">
        <f>'општинска управа'!F101</f>
        <v>1000</v>
      </c>
      <c r="G190" s="221">
        <f>'општинска управа'!G101</f>
        <v>1500</v>
      </c>
      <c r="H190" s="221">
        <f>'општинска управа'!H101</f>
        <v>1500</v>
      </c>
      <c r="I190" s="46">
        <f t="shared" si="21"/>
        <v>100</v>
      </c>
      <c r="J190" s="47">
        <f t="shared" si="22"/>
        <v>100</v>
      </c>
    </row>
    <row r="191" spans="1:10" ht="24" customHeight="1">
      <c r="A191" s="37">
        <v>155</v>
      </c>
      <c r="B191" s="37">
        <v>412999</v>
      </c>
      <c r="C191" s="51" t="s">
        <v>105</v>
      </c>
      <c r="D191" s="221">
        <f>'општинска управа'!D102</f>
        <v>156</v>
      </c>
      <c r="E191" s="221">
        <f>'општинска управа'!E102</f>
        <v>3000</v>
      </c>
      <c r="F191" s="221">
        <f>'општинска управа'!F102</f>
        <v>0</v>
      </c>
      <c r="G191" s="221">
        <f>'општинска управа'!G102</f>
        <v>3000</v>
      </c>
      <c r="H191" s="221">
        <f>'општинска управа'!H102</f>
        <v>3000</v>
      </c>
      <c r="I191" s="46">
        <f t="shared" si="21"/>
        <v>100</v>
      </c>
      <c r="J191" s="47">
        <f t="shared" si="22"/>
        <v>100</v>
      </c>
    </row>
    <row r="192" spans="1:10" ht="24" customHeight="1">
      <c r="A192" s="37">
        <v>156</v>
      </c>
      <c r="B192" s="37">
        <v>412999</v>
      </c>
      <c r="C192" s="51" t="s">
        <v>106</v>
      </c>
      <c r="D192" s="221">
        <f>'општинска управа'!D103</f>
        <v>0</v>
      </c>
      <c r="E192" s="221">
        <f>'општинска управа'!E103</f>
        <v>17000</v>
      </c>
      <c r="F192" s="221">
        <f>'општинска управа'!F103</f>
        <v>637</v>
      </c>
      <c r="G192" s="221">
        <f>'општинска управа'!G103</f>
        <v>17000</v>
      </c>
      <c r="H192" s="221">
        <f>'општинска управа'!H103</f>
        <v>15000</v>
      </c>
      <c r="I192" s="46">
        <f t="shared" si="21"/>
        <v>88.23529411764706</v>
      </c>
      <c r="J192" s="47">
        <f t="shared" si="22"/>
        <v>88.23529411764706</v>
      </c>
    </row>
    <row r="193" spans="1:10" ht="24" customHeight="1">
      <c r="A193" s="37">
        <v>157</v>
      </c>
      <c r="B193" s="37">
        <v>412999</v>
      </c>
      <c r="C193" s="51" t="s">
        <v>107</v>
      </c>
      <c r="D193" s="221">
        <f>'центар за соц рад'!D51</f>
        <v>6062</v>
      </c>
      <c r="E193" s="221">
        <f>'центар за соц рад'!E51</f>
        <v>6600</v>
      </c>
      <c r="F193" s="221">
        <f>'центар за соц рад'!F51</f>
        <v>3554</v>
      </c>
      <c r="G193" s="221">
        <f>'центар за соц рад'!G51</f>
        <v>6600</v>
      </c>
      <c r="H193" s="221">
        <f>'центар за соц рад'!H51</f>
        <v>6600</v>
      </c>
      <c r="I193" s="46">
        <f t="shared" si="21"/>
        <v>100</v>
      </c>
      <c r="J193" s="47">
        <f t="shared" si="22"/>
        <v>100</v>
      </c>
    </row>
    <row r="194" spans="1:10" ht="24" customHeight="1">
      <c r="A194" s="37">
        <v>158</v>
      </c>
      <c r="B194" s="37">
        <v>412999</v>
      </c>
      <c r="C194" s="51" t="s">
        <v>108</v>
      </c>
      <c r="D194" s="221">
        <f>'општинска управа'!D104</f>
        <v>11887</v>
      </c>
      <c r="E194" s="221">
        <f>'општинска управа'!E104</f>
        <v>10000</v>
      </c>
      <c r="F194" s="221">
        <f>'општинска управа'!F104</f>
        <v>2516</v>
      </c>
      <c r="G194" s="221">
        <f>'општинска управа'!G104</f>
        <v>10000</v>
      </c>
      <c r="H194" s="221">
        <f>'општинска управа'!H104</f>
        <v>10000</v>
      </c>
      <c r="I194" s="46">
        <f>H194/E194*100</f>
        <v>100</v>
      </c>
      <c r="J194" s="47">
        <f>H194/G194*100</f>
        <v>100</v>
      </c>
    </row>
    <row r="195" spans="1:10" s="5" customFormat="1" ht="24" customHeight="1">
      <c r="A195" s="37">
        <v>159</v>
      </c>
      <c r="B195" s="9">
        <v>412999</v>
      </c>
      <c r="C195" s="51" t="s">
        <v>109</v>
      </c>
      <c r="D195" s="221">
        <f>'општинска управа'!D105</f>
        <v>0</v>
      </c>
      <c r="E195" s="221">
        <f>'општинска управа'!E105</f>
        <v>15950</v>
      </c>
      <c r="F195" s="221">
        <f>'општинска управа'!F105</f>
        <v>10420</v>
      </c>
      <c r="G195" s="221">
        <f>'општинска управа'!G105</f>
        <v>15950</v>
      </c>
      <c r="H195" s="221">
        <f>'општинска управа'!H105</f>
        <v>18300</v>
      </c>
      <c r="I195" s="54">
        <f>H195/E195*100</f>
        <v>114.73354231974922</v>
      </c>
      <c r="J195" s="54">
        <f>H195/G195*100</f>
        <v>114.73354231974922</v>
      </c>
    </row>
    <row r="196" spans="1:10" s="5" customFormat="1" ht="24" customHeight="1">
      <c r="A196" s="37">
        <v>160</v>
      </c>
      <c r="B196" s="9">
        <v>412999</v>
      </c>
      <c r="C196" s="51" t="s">
        <v>110</v>
      </c>
      <c r="D196" s="221">
        <f>'општинска управа'!D106</f>
        <v>0</v>
      </c>
      <c r="E196" s="221">
        <f>'општинска управа'!E106</f>
        <v>5000</v>
      </c>
      <c r="F196" s="221">
        <f>'општинска управа'!F106</f>
        <v>0</v>
      </c>
      <c r="G196" s="221">
        <f>'општинска управа'!G106</f>
        <v>0</v>
      </c>
      <c r="H196" s="221">
        <f>'општинска управа'!H106</f>
        <v>1000</v>
      </c>
      <c r="I196" s="54">
        <f>H196/E196*100</f>
        <v>20</v>
      </c>
      <c r="J196" s="54" t="e">
        <f>H196/G196*100</f>
        <v>#DIV/0!</v>
      </c>
    </row>
    <row r="197" spans="1:10" ht="24" customHeight="1">
      <c r="A197" s="37">
        <v>161</v>
      </c>
      <c r="B197" s="37">
        <v>412999</v>
      </c>
      <c r="C197" s="51" t="s">
        <v>111</v>
      </c>
      <c r="D197" s="221">
        <f>'општинска управа'!D107+'средња школа'!D52+Библиотека!D28</f>
        <v>20850</v>
      </c>
      <c r="E197" s="221">
        <f>'општинска управа'!E107+'средња школа'!E52+Библиотека!E28</f>
        <v>6300</v>
      </c>
      <c r="F197" s="221">
        <f>'општинска управа'!F107+'средња школа'!F52+Библиотека!F28</f>
        <v>9904</v>
      </c>
      <c r="G197" s="221">
        <f>'општинска управа'!G107+'средња школа'!G52+Библиотека!G28</f>
        <v>14800</v>
      </c>
      <c r="H197" s="221">
        <f>'општинска управа'!H107+'средња школа'!H52+Библиотека!H28</f>
        <v>14800</v>
      </c>
      <c r="I197" s="46">
        <f t="shared" si="21"/>
        <v>234.92063492063494</v>
      </c>
      <c r="J197" s="47">
        <f t="shared" si="22"/>
        <v>100</v>
      </c>
    </row>
    <row r="198" spans="1:10" ht="24" customHeight="1">
      <c r="A198" s="37"/>
      <c r="B198" s="37"/>
      <c r="C198" s="51"/>
      <c r="D198" s="221"/>
      <c r="E198" s="221"/>
      <c r="F198" s="221"/>
      <c r="G198" s="221"/>
      <c r="H198" s="221"/>
      <c r="I198" s="46"/>
      <c r="J198" s="47"/>
    </row>
    <row r="199" spans="1:10" ht="24" customHeight="1">
      <c r="A199" s="37">
        <v>162</v>
      </c>
      <c r="B199" s="38">
        <v>413300</v>
      </c>
      <c r="C199" s="39" t="s">
        <v>701</v>
      </c>
      <c r="D199" s="219">
        <f>SUM(D200:D203)</f>
        <v>51687</v>
      </c>
      <c r="E199" s="219">
        <f>SUM(E200:E203)</f>
        <v>55628</v>
      </c>
      <c r="F199" s="219">
        <f>SUM(F200:F203)</f>
        <v>36745</v>
      </c>
      <c r="G199" s="219">
        <f>SUM(G200:G203)</f>
        <v>48820</v>
      </c>
      <c r="H199" s="219">
        <f>SUM(H200:H203)</f>
        <v>35517</v>
      </c>
      <c r="I199" s="50">
        <f>H199/E199*100</f>
        <v>63.8473430646437</v>
      </c>
      <c r="J199" s="43">
        <f>H199/G199*100</f>
        <v>72.75092175337976</v>
      </c>
    </row>
    <row r="200" spans="1:10" s="59" customFormat="1" ht="24" customHeight="1">
      <c r="A200" s="37">
        <v>163</v>
      </c>
      <c r="B200" s="37">
        <v>413341</v>
      </c>
      <c r="C200" s="51" t="s">
        <v>112</v>
      </c>
      <c r="D200" s="221">
        <f>'општинска управа'!D110</f>
        <v>29804</v>
      </c>
      <c r="E200" s="221">
        <f>'општинска управа'!E110</f>
        <v>25000</v>
      </c>
      <c r="F200" s="221">
        <f>'општинска управа'!F110</f>
        <v>16517</v>
      </c>
      <c r="G200" s="221">
        <f>'општинска управа'!G110</f>
        <v>22000</v>
      </c>
      <c r="H200" s="221">
        <f>'општинска управа'!H110</f>
        <v>15000</v>
      </c>
      <c r="I200" s="46">
        <f>H200/E200*100</f>
        <v>60</v>
      </c>
      <c r="J200" s="47">
        <f>H200/G200*100</f>
        <v>68.18181818181817</v>
      </c>
    </row>
    <row r="201" spans="1:10" s="59" customFormat="1" ht="24" customHeight="1">
      <c r="A201" s="37">
        <v>164</v>
      </c>
      <c r="B201" s="37">
        <v>413341</v>
      </c>
      <c r="C201" s="19" t="s">
        <v>113</v>
      </c>
      <c r="D201" s="221">
        <f>'општинска управа'!D111</f>
        <v>11958</v>
      </c>
      <c r="E201" s="221">
        <f>'општинска управа'!E111</f>
        <v>6150</v>
      </c>
      <c r="F201" s="221">
        <f>'општинска управа'!F111</f>
        <v>4787</v>
      </c>
      <c r="G201" s="221">
        <f>'општинска управа'!G111</f>
        <v>5585</v>
      </c>
      <c r="H201" s="221">
        <f>'општинска управа'!H111</f>
        <v>443</v>
      </c>
      <c r="I201" s="46">
        <f>H201/E201*100</f>
        <v>7.203252032520326</v>
      </c>
      <c r="J201" s="47">
        <f>H201/G201*100</f>
        <v>7.9319606087735</v>
      </c>
    </row>
    <row r="202" spans="1:10" s="5" customFormat="1" ht="24" customHeight="1">
      <c r="A202" s="37">
        <v>165</v>
      </c>
      <c r="B202" s="9">
        <v>413341</v>
      </c>
      <c r="C202" s="19" t="s">
        <v>114</v>
      </c>
      <c r="D202" s="221">
        <f>'општинска управа'!D112</f>
        <v>6702</v>
      </c>
      <c r="E202" s="221">
        <f>'општинска управа'!E112</f>
        <v>18720</v>
      </c>
      <c r="F202" s="221">
        <f>'општинска управа'!F112</f>
        <v>14008</v>
      </c>
      <c r="G202" s="221">
        <f>'општинска управа'!G112</f>
        <v>18235</v>
      </c>
      <c r="H202" s="221">
        <f>'општинска управа'!H112</f>
        <v>14316</v>
      </c>
      <c r="I202" s="54">
        <f>H202/E202*100</f>
        <v>76.47435897435896</v>
      </c>
      <c r="J202" s="54">
        <f>H202/G202*100</f>
        <v>78.50836303811352</v>
      </c>
    </row>
    <row r="203" spans="1:10" s="5" customFormat="1" ht="24" customHeight="1">
      <c r="A203" s="37">
        <v>166</v>
      </c>
      <c r="B203" s="9">
        <v>413341</v>
      </c>
      <c r="C203" s="19" t="s">
        <v>115</v>
      </c>
      <c r="D203" s="221">
        <f>'општинска управа'!D113</f>
        <v>3223</v>
      </c>
      <c r="E203" s="221">
        <f>'општинска управа'!E113</f>
        <v>5758</v>
      </c>
      <c r="F203" s="221">
        <f>'општинска управа'!F113</f>
        <v>1433</v>
      </c>
      <c r="G203" s="221">
        <f>'општинска управа'!G113</f>
        <v>3000</v>
      </c>
      <c r="H203" s="221">
        <f>'општинска управа'!H113</f>
        <v>5758</v>
      </c>
      <c r="I203" s="54">
        <f>H203/E203*100</f>
        <v>100</v>
      </c>
      <c r="J203" s="54">
        <f>H203/G203*100</f>
        <v>191.93333333333334</v>
      </c>
    </row>
    <row r="204" spans="1:10" s="59" customFormat="1" ht="24" customHeight="1">
      <c r="A204" s="37"/>
      <c r="B204" s="49"/>
      <c r="C204" s="60"/>
      <c r="D204" s="221"/>
      <c r="E204" s="221"/>
      <c r="F204" s="221"/>
      <c r="G204" s="221"/>
      <c r="H204" s="221"/>
      <c r="I204" s="50"/>
      <c r="J204" s="43"/>
    </row>
    <row r="205" spans="1:10" ht="24" customHeight="1">
      <c r="A205" s="37">
        <v>167</v>
      </c>
      <c r="B205" s="38">
        <v>414100</v>
      </c>
      <c r="C205" s="39" t="s">
        <v>700</v>
      </c>
      <c r="D205" s="252">
        <f>SUM(D206:D210)</f>
        <v>365031</v>
      </c>
      <c r="E205" s="252">
        <f>SUM(E206:E210)</f>
        <v>300000</v>
      </c>
      <c r="F205" s="252">
        <f>SUM(F206:F210)</f>
        <v>175144</v>
      </c>
      <c r="G205" s="252">
        <f>SUM(G206:G210)</f>
        <v>307500</v>
      </c>
      <c r="H205" s="252">
        <f>SUM(H206:H210)</f>
        <v>326000</v>
      </c>
      <c r="I205" s="50">
        <f aca="true" t="shared" si="23" ref="I205:I210">H205/E205*100</f>
        <v>108.66666666666667</v>
      </c>
      <c r="J205" s="43">
        <f aca="true" t="shared" si="24" ref="J205:J210">H205/G205*100</f>
        <v>106.01626016260161</v>
      </c>
    </row>
    <row r="206" spans="1:10" ht="24" customHeight="1">
      <c r="A206" s="37">
        <v>168</v>
      </c>
      <c r="B206" s="37">
        <v>414141</v>
      </c>
      <c r="C206" s="51" t="s">
        <v>116</v>
      </c>
      <c r="D206" s="221">
        <f>'општинска управа'!D115</f>
        <v>59177</v>
      </c>
      <c r="E206" s="221">
        <f>'општинска управа'!E115</f>
        <v>96000</v>
      </c>
      <c r="F206" s="221">
        <f>'општинска управа'!F115</f>
        <v>35340</v>
      </c>
      <c r="G206" s="221">
        <f>'општинска управа'!G115</f>
        <v>96000</v>
      </c>
      <c r="H206" s="221">
        <f>'општинска управа'!H115</f>
        <v>96000</v>
      </c>
      <c r="I206" s="46">
        <f t="shared" si="23"/>
        <v>100</v>
      </c>
      <c r="J206" s="47">
        <f t="shared" si="24"/>
        <v>100</v>
      </c>
    </row>
    <row r="207" spans="1:10" ht="24" customHeight="1">
      <c r="A207" s="37">
        <v>169</v>
      </c>
      <c r="B207" s="37">
        <v>414142</v>
      </c>
      <c r="C207" s="51" t="s">
        <v>117</v>
      </c>
      <c r="D207" s="221">
        <f>'општинска управа'!D116</f>
        <v>43406</v>
      </c>
      <c r="E207" s="221">
        <f>'општинска управа'!E116</f>
        <v>44000</v>
      </c>
      <c r="F207" s="221">
        <f>'општинска управа'!F116</f>
        <v>31986</v>
      </c>
      <c r="G207" s="221">
        <f>'општинска управа'!G116</f>
        <v>44000</v>
      </c>
      <c r="H207" s="221">
        <f>'општинска управа'!H116</f>
        <v>44000</v>
      </c>
      <c r="I207" s="46">
        <f t="shared" si="23"/>
        <v>100</v>
      </c>
      <c r="J207" s="47">
        <f t="shared" si="24"/>
        <v>100</v>
      </c>
    </row>
    <row r="208" spans="1:10" ht="24" customHeight="1">
      <c r="A208" s="37">
        <v>170</v>
      </c>
      <c r="B208" s="37">
        <v>414149</v>
      </c>
      <c r="C208" s="51" t="s">
        <v>118</v>
      </c>
      <c r="D208" s="221">
        <f>'општинска управа'!D117</f>
        <v>158000</v>
      </c>
      <c r="E208" s="221">
        <f>'општинска управа'!E117</f>
        <v>70000</v>
      </c>
      <c r="F208" s="221">
        <f>'општинска управа'!F117</f>
        <v>71497</v>
      </c>
      <c r="G208" s="221">
        <f>'општинска управа'!G117</f>
        <v>89000</v>
      </c>
      <c r="H208" s="221">
        <f>'општинска управа'!H117</f>
        <v>70000</v>
      </c>
      <c r="I208" s="46">
        <f t="shared" si="23"/>
        <v>100</v>
      </c>
      <c r="J208" s="47">
        <f t="shared" si="24"/>
        <v>78.65168539325843</v>
      </c>
    </row>
    <row r="209" spans="1:10" ht="24" customHeight="1">
      <c r="A209" s="37">
        <v>171</v>
      </c>
      <c r="B209" s="37">
        <v>414149</v>
      </c>
      <c r="C209" s="51" t="s">
        <v>119</v>
      </c>
      <c r="D209" s="221">
        <f>'општинска управа'!D118</f>
        <v>74448</v>
      </c>
      <c r="E209" s="221">
        <f>'општинска управа'!E118</f>
        <v>70000</v>
      </c>
      <c r="F209" s="221">
        <f>'општинска управа'!F118</f>
        <v>36321</v>
      </c>
      <c r="G209" s="221">
        <f>'општинска управа'!G118</f>
        <v>58500</v>
      </c>
      <c r="H209" s="221">
        <f>'општинска управа'!H118</f>
        <v>70000</v>
      </c>
      <c r="I209" s="47">
        <f t="shared" si="23"/>
        <v>100</v>
      </c>
      <c r="J209" s="47">
        <f t="shared" si="24"/>
        <v>119.65811965811966</v>
      </c>
    </row>
    <row r="210" spans="1:10" s="5" customFormat="1" ht="24" customHeight="1">
      <c r="A210" s="37">
        <v>172</v>
      </c>
      <c r="B210" s="37">
        <v>414149</v>
      </c>
      <c r="C210" s="51" t="s">
        <v>120</v>
      </c>
      <c r="D210" s="221">
        <f>'општинска управа'!D119</f>
        <v>30000</v>
      </c>
      <c r="E210" s="221">
        <f>'општинска управа'!E119</f>
        <v>20000</v>
      </c>
      <c r="F210" s="221">
        <f>'општинска управа'!F119</f>
        <v>0</v>
      </c>
      <c r="G210" s="221">
        <f>'општинска управа'!G119</f>
        <v>20000</v>
      </c>
      <c r="H210" s="221">
        <f>'општинска управа'!H119</f>
        <v>46000</v>
      </c>
      <c r="I210" s="47">
        <f t="shared" si="23"/>
        <v>229.99999999999997</v>
      </c>
      <c r="J210" s="47">
        <f t="shared" si="24"/>
        <v>229.99999999999997</v>
      </c>
    </row>
    <row r="211" spans="1:10" ht="24" customHeight="1">
      <c r="A211" s="37"/>
      <c r="B211" s="37"/>
      <c r="C211" s="51"/>
      <c r="D211" s="221"/>
      <c r="E211" s="221"/>
      <c r="F211" s="221"/>
      <c r="G211" s="221"/>
      <c r="H211" s="221"/>
      <c r="I211" s="50"/>
      <c r="J211" s="43"/>
    </row>
    <row r="212" spans="1:10" ht="24" customHeight="1">
      <c r="A212" s="37">
        <v>173</v>
      </c>
      <c r="B212" s="38">
        <v>415200</v>
      </c>
      <c r="C212" s="44" t="s">
        <v>718</v>
      </c>
      <c r="D212" s="219">
        <f>D213+D242</f>
        <v>178081</v>
      </c>
      <c r="E212" s="219">
        <f>E213+E242</f>
        <v>173200</v>
      </c>
      <c r="F212" s="219">
        <f>F213+F242</f>
        <v>90566</v>
      </c>
      <c r="G212" s="219">
        <f>G213+G242</f>
        <v>168600</v>
      </c>
      <c r="H212" s="219">
        <f>H213+H242</f>
        <v>173200</v>
      </c>
      <c r="I212" s="50">
        <f>H212/E212*100</f>
        <v>100</v>
      </c>
      <c r="J212" s="43">
        <f>H212/G212*100</f>
        <v>102.72835112692763</v>
      </c>
    </row>
    <row r="213" spans="1:10" ht="24" customHeight="1">
      <c r="A213" s="37">
        <v>174</v>
      </c>
      <c r="B213" s="38">
        <v>415210</v>
      </c>
      <c r="C213" s="39" t="s">
        <v>717</v>
      </c>
      <c r="D213" s="219">
        <f>SUM(D214:D240)</f>
        <v>105754</v>
      </c>
      <c r="E213" s="219">
        <f>SUM(E214:E240)</f>
        <v>105700</v>
      </c>
      <c r="F213" s="219">
        <f>SUM(F214:F240)</f>
        <v>80566</v>
      </c>
      <c r="G213" s="219">
        <f>SUM(G214:G240)</f>
        <v>106100</v>
      </c>
      <c r="H213" s="219">
        <f>SUM(H214:H240)</f>
        <v>115700</v>
      </c>
      <c r="I213" s="50">
        <f aca="true" t="shared" si="25" ref="I213:I240">H213/E213*100</f>
        <v>109.46073793755913</v>
      </c>
      <c r="J213" s="43">
        <f aca="true" t="shared" si="26" ref="J213:J240">H213/G213*100</f>
        <v>109.04806786050895</v>
      </c>
    </row>
    <row r="214" spans="1:10" ht="24" customHeight="1">
      <c r="A214" s="37">
        <v>175</v>
      </c>
      <c r="B214" s="37">
        <v>415211</v>
      </c>
      <c r="C214" s="51" t="s">
        <v>121</v>
      </c>
      <c r="D214" s="227">
        <f>'општинска управа'!D123</f>
        <v>8000</v>
      </c>
      <c r="E214" s="227">
        <f>'општинска управа'!E123</f>
        <v>8000</v>
      </c>
      <c r="F214" s="227">
        <f>'општинска управа'!F123</f>
        <v>8000</v>
      </c>
      <c r="G214" s="227">
        <f>'општинска управа'!G123</f>
        <v>8000</v>
      </c>
      <c r="H214" s="227">
        <f>'општинска управа'!H123</f>
        <v>8000</v>
      </c>
      <c r="I214" s="46">
        <f t="shared" si="25"/>
        <v>100</v>
      </c>
      <c r="J214" s="47">
        <f t="shared" si="26"/>
        <v>100</v>
      </c>
    </row>
    <row r="215" spans="1:10" ht="24" customHeight="1">
      <c r="A215" s="37">
        <v>176</v>
      </c>
      <c r="B215" s="37">
        <v>415212</v>
      </c>
      <c r="C215" s="51" t="s">
        <v>122</v>
      </c>
      <c r="D215" s="227">
        <f>'општинска управа'!D124</f>
        <v>9996</v>
      </c>
      <c r="E215" s="227">
        <f>'општинска управа'!E124</f>
        <v>10000</v>
      </c>
      <c r="F215" s="227">
        <f>'општинска управа'!F124</f>
        <v>7497</v>
      </c>
      <c r="G215" s="227">
        <f>'општинска управа'!G124</f>
        <v>10000</v>
      </c>
      <c r="H215" s="227">
        <f>'општинска управа'!H124</f>
        <v>10000</v>
      </c>
      <c r="I215" s="46">
        <f t="shared" si="25"/>
        <v>100</v>
      </c>
      <c r="J215" s="47">
        <f t="shared" si="26"/>
        <v>100</v>
      </c>
    </row>
    <row r="216" spans="1:10" s="5" customFormat="1" ht="24" customHeight="1">
      <c r="A216" s="37">
        <v>177</v>
      </c>
      <c r="B216" s="9">
        <v>415212</v>
      </c>
      <c r="C216" s="19" t="s">
        <v>504</v>
      </c>
      <c r="D216" s="227">
        <f>'општинска управа'!D125</f>
        <v>500</v>
      </c>
      <c r="E216" s="227">
        <f>'општинска управа'!E125</f>
        <v>0</v>
      </c>
      <c r="F216" s="227">
        <f>'општинска управа'!F125</f>
        <v>0</v>
      </c>
      <c r="G216" s="227">
        <f>'општинска управа'!G125</f>
        <v>0</v>
      </c>
      <c r="H216" s="227">
        <f>'општинска управа'!H125</f>
        <v>0</v>
      </c>
      <c r="I216" s="54" t="e">
        <f t="shared" si="25"/>
        <v>#DIV/0!</v>
      </c>
      <c r="J216" s="54" t="e">
        <f t="shared" si="26"/>
        <v>#DIV/0!</v>
      </c>
    </row>
    <row r="217" spans="1:10" ht="24" customHeight="1">
      <c r="A217" s="37">
        <v>178</v>
      </c>
      <c r="B217" s="37">
        <v>415213</v>
      </c>
      <c r="C217" s="51" t="s">
        <v>123</v>
      </c>
      <c r="D217" s="227">
        <f>'општинска управа'!D126</f>
        <v>2500</v>
      </c>
      <c r="E217" s="227">
        <f>'општинска управа'!E126</f>
        <v>2500</v>
      </c>
      <c r="F217" s="227">
        <f>'општинска управа'!F126</f>
        <v>2240</v>
      </c>
      <c r="G217" s="227">
        <f>'општинска управа'!G126</f>
        <v>2500</v>
      </c>
      <c r="H217" s="227">
        <f>'општинска управа'!H126</f>
        <v>2500</v>
      </c>
      <c r="I217" s="46">
        <f t="shared" si="25"/>
        <v>100</v>
      </c>
      <c r="J217" s="47">
        <f t="shared" si="26"/>
        <v>100</v>
      </c>
    </row>
    <row r="218" spans="1:10" s="5" customFormat="1" ht="24" customHeight="1">
      <c r="A218" s="37">
        <v>179</v>
      </c>
      <c r="B218" s="9">
        <v>415213</v>
      </c>
      <c r="C218" s="51" t="s">
        <v>130</v>
      </c>
      <c r="D218" s="227">
        <f>'општинска управа'!D127</f>
        <v>3000</v>
      </c>
      <c r="E218" s="227">
        <f>'општинска управа'!E127</f>
        <v>4000</v>
      </c>
      <c r="F218" s="227">
        <f>'општинска управа'!F127</f>
        <v>2998</v>
      </c>
      <c r="G218" s="227">
        <f>'општинска управа'!G127</f>
        <v>4000</v>
      </c>
      <c r="H218" s="227">
        <f>'општинска управа'!H127</f>
        <v>4000</v>
      </c>
      <c r="I218" s="54">
        <f t="shared" si="25"/>
        <v>100</v>
      </c>
      <c r="J218" s="54">
        <f t="shared" si="26"/>
        <v>100</v>
      </c>
    </row>
    <row r="219" spans="1:10" s="62" customFormat="1" ht="24" customHeight="1">
      <c r="A219" s="37">
        <v>180</v>
      </c>
      <c r="B219" s="37">
        <v>415213</v>
      </c>
      <c r="C219" s="51" t="s">
        <v>125</v>
      </c>
      <c r="D219" s="227">
        <f>'општинска управа'!D128</f>
        <v>6000</v>
      </c>
      <c r="E219" s="227">
        <f>'општинска управа'!E128</f>
        <v>4000</v>
      </c>
      <c r="F219" s="227">
        <f>'општинска управа'!F128</f>
        <v>2997</v>
      </c>
      <c r="G219" s="227">
        <f>'општинска управа'!G128</f>
        <v>4000</v>
      </c>
      <c r="H219" s="227">
        <f>'општинска управа'!H128</f>
        <v>4000</v>
      </c>
      <c r="I219" s="46">
        <f t="shared" si="25"/>
        <v>100</v>
      </c>
      <c r="J219" s="47">
        <f t="shared" si="26"/>
        <v>100</v>
      </c>
    </row>
    <row r="220" spans="1:10" s="5" customFormat="1" ht="24" customHeight="1">
      <c r="A220" s="37">
        <v>181</v>
      </c>
      <c r="B220" s="9">
        <v>415213</v>
      </c>
      <c r="C220" s="19" t="s">
        <v>652</v>
      </c>
      <c r="D220" s="227">
        <f>'општинска управа'!D129</f>
        <v>0</v>
      </c>
      <c r="E220" s="227">
        <f>'општинска управа'!E129</f>
        <v>0</v>
      </c>
      <c r="F220" s="227">
        <f>'општинска управа'!F129</f>
        <v>0</v>
      </c>
      <c r="G220" s="227">
        <f>'општинска управа'!G129</f>
        <v>0</v>
      </c>
      <c r="H220" s="227">
        <f>'општинска управа'!H129</f>
        <v>1000</v>
      </c>
      <c r="I220" s="54" t="e">
        <f t="shared" si="25"/>
        <v>#DIV/0!</v>
      </c>
      <c r="J220" s="54" t="e">
        <f t="shared" si="26"/>
        <v>#DIV/0!</v>
      </c>
    </row>
    <row r="221" spans="1:10" ht="24" customHeight="1">
      <c r="A221" s="37">
        <v>182</v>
      </c>
      <c r="B221" s="37">
        <v>415213</v>
      </c>
      <c r="C221" s="51" t="s">
        <v>129</v>
      </c>
      <c r="D221" s="227">
        <f>'општинска управа'!D130</f>
        <v>385</v>
      </c>
      <c r="E221" s="227">
        <f>'општинска управа'!E130</f>
        <v>4000</v>
      </c>
      <c r="F221" s="227">
        <f>'општинска управа'!F130</f>
        <v>1171</v>
      </c>
      <c r="G221" s="227">
        <f>'општинска управа'!G130</f>
        <v>4000</v>
      </c>
      <c r="H221" s="227">
        <f>'општинска управа'!H130</f>
        <v>4000</v>
      </c>
      <c r="I221" s="46">
        <f t="shared" si="25"/>
        <v>100</v>
      </c>
      <c r="J221" s="47">
        <f t="shared" si="26"/>
        <v>100</v>
      </c>
    </row>
    <row r="222" spans="1:10" s="5" customFormat="1" ht="24" customHeight="1">
      <c r="A222" s="37">
        <v>183</v>
      </c>
      <c r="B222" s="9">
        <v>415214</v>
      </c>
      <c r="C222" s="51" t="s">
        <v>140</v>
      </c>
      <c r="D222" s="227">
        <f>'општинска управа'!D131</f>
        <v>7500</v>
      </c>
      <c r="E222" s="227">
        <f>'општинска управа'!E131</f>
        <v>7500</v>
      </c>
      <c r="F222" s="227">
        <f>'општинска управа'!F131</f>
        <v>3750</v>
      </c>
      <c r="G222" s="227">
        <f>'општинска управа'!G131</f>
        <v>7500</v>
      </c>
      <c r="H222" s="227">
        <f>'општинска управа'!H131</f>
        <v>7500</v>
      </c>
      <c r="I222" s="54">
        <f t="shared" si="25"/>
        <v>100</v>
      </c>
      <c r="J222" s="54">
        <f t="shared" si="26"/>
        <v>100</v>
      </c>
    </row>
    <row r="223" spans="1:10" s="48" customFormat="1" ht="24" customHeight="1">
      <c r="A223" s="37">
        <v>184</v>
      </c>
      <c r="B223" s="37">
        <v>415215</v>
      </c>
      <c r="C223" s="51" t="s">
        <v>132</v>
      </c>
      <c r="D223" s="227">
        <f>'општинска управа'!D132</f>
        <v>3000</v>
      </c>
      <c r="E223" s="227">
        <f>'општинска управа'!E132</f>
        <v>4000</v>
      </c>
      <c r="F223" s="227">
        <f>'општинска управа'!F132</f>
        <v>2997</v>
      </c>
      <c r="G223" s="227">
        <f>'општинска управа'!G132</f>
        <v>4000</v>
      </c>
      <c r="H223" s="227">
        <f>'општинска управа'!H132</f>
        <v>4000</v>
      </c>
      <c r="I223" s="47">
        <f t="shared" si="25"/>
        <v>100</v>
      </c>
      <c r="J223" s="47">
        <f t="shared" si="26"/>
        <v>100</v>
      </c>
    </row>
    <row r="224" spans="1:10" s="5" customFormat="1" ht="24" customHeight="1">
      <c r="A224" s="37">
        <v>185</v>
      </c>
      <c r="B224" s="9">
        <v>415215</v>
      </c>
      <c r="C224" s="51" t="s">
        <v>133</v>
      </c>
      <c r="D224" s="227">
        <f>'општинска управа'!D133</f>
        <v>1000</v>
      </c>
      <c r="E224" s="227">
        <f>'општинска управа'!E133</f>
        <v>1000</v>
      </c>
      <c r="F224" s="227">
        <f>'општинска управа'!F133</f>
        <v>747</v>
      </c>
      <c r="G224" s="227">
        <f>'општинска управа'!G133</f>
        <v>1000</v>
      </c>
      <c r="H224" s="227">
        <f>'општинска управа'!H133</f>
        <v>1000</v>
      </c>
      <c r="I224" s="54">
        <f t="shared" si="25"/>
        <v>100</v>
      </c>
      <c r="J224" s="54">
        <f t="shared" si="26"/>
        <v>100</v>
      </c>
    </row>
    <row r="225" spans="1:10" s="5" customFormat="1" ht="24" customHeight="1">
      <c r="A225" s="37">
        <v>186</v>
      </c>
      <c r="B225" s="9">
        <v>415215</v>
      </c>
      <c r="C225" s="51" t="s">
        <v>134</v>
      </c>
      <c r="D225" s="227">
        <f>'општинска управа'!D134</f>
        <v>5000</v>
      </c>
      <c r="E225" s="227">
        <f>'општинска управа'!E134</f>
        <v>4000</v>
      </c>
      <c r="F225" s="227">
        <f>'општинска управа'!F134</f>
        <v>2997</v>
      </c>
      <c r="G225" s="227">
        <f>'општинска управа'!G134</f>
        <v>4000</v>
      </c>
      <c r="H225" s="227">
        <f>'општинска управа'!H134</f>
        <v>4000</v>
      </c>
      <c r="I225" s="54">
        <f t="shared" si="25"/>
        <v>100</v>
      </c>
      <c r="J225" s="54">
        <f t="shared" si="26"/>
        <v>100</v>
      </c>
    </row>
    <row r="226" spans="1:10" s="5" customFormat="1" ht="24" customHeight="1">
      <c r="A226" s="37">
        <v>187</v>
      </c>
      <c r="B226" s="9">
        <v>415215</v>
      </c>
      <c r="C226" s="51" t="s">
        <v>135</v>
      </c>
      <c r="D226" s="227">
        <f>'општинска управа'!D135</f>
        <v>0</v>
      </c>
      <c r="E226" s="227">
        <f>'општинска управа'!E135</f>
        <v>2000</v>
      </c>
      <c r="F226" s="227">
        <f>'општинска управа'!F135</f>
        <v>1494</v>
      </c>
      <c r="G226" s="227">
        <f>'општинска управа'!G135</f>
        <v>2000</v>
      </c>
      <c r="H226" s="227">
        <f>'општинска управа'!H135</f>
        <v>2000</v>
      </c>
      <c r="I226" s="54">
        <f t="shared" si="25"/>
        <v>100</v>
      </c>
      <c r="J226" s="54">
        <f t="shared" si="26"/>
        <v>100</v>
      </c>
    </row>
    <row r="227" spans="1:10" s="5" customFormat="1" ht="25.5" customHeight="1">
      <c r="A227" s="37">
        <v>188</v>
      </c>
      <c r="B227" s="9">
        <v>415215</v>
      </c>
      <c r="C227" s="51" t="s">
        <v>716</v>
      </c>
      <c r="D227" s="227">
        <f>'општинска управа'!D136</f>
        <v>0</v>
      </c>
      <c r="E227" s="227">
        <f>'општинска управа'!E136</f>
        <v>0</v>
      </c>
      <c r="F227" s="227">
        <f>'општинска управа'!F136</f>
        <v>0</v>
      </c>
      <c r="G227" s="227">
        <f>'општинска управа'!G136</f>
        <v>0</v>
      </c>
      <c r="H227" s="227">
        <f>'општинска управа'!H136</f>
        <v>2000</v>
      </c>
      <c r="I227" s="54" t="e">
        <f t="shared" si="25"/>
        <v>#DIV/0!</v>
      </c>
      <c r="J227" s="54" t="e">
        <f t="shared" si="26"/>
        <v>#DIV/0!</v>
      </c>
    </row>
    <row r="228" spans="1:10" ht="24" customHeight="1">
      <c r="A228" s="37">
        <v>189</v>
      </c>
      <c r="B228" s="37">
        <v>415215</v>
      </c>
      <c r="C228" s="51" t="s">
        <v>552</v>
      </c>
      <c r="D228" s="227">
        <f>'општинска управа'!D137</f>
        <v>15700</v>
      </c>
      <c r="E228" s="227">
        <f>'општинска управа'!E137</f>
        <v>10700</v>
      </c>
      <c r="F228" s="227">
        <f>'општинска управа'!F137</f>
        <v>8019</v>
      </c>
      <c r="G228" s="227">
        <f>'општинска управа'!G137</f>
        <v>10700</v>
      </c>
      <c r="H228" s="227">
        <f>'општинска управа'!H137</f>
        <v>8700</v>
      </c>
      <c r="I228" s="46">
        <f t="shared" si="25"/>
        <v>81.30841121495327</v>
      </c>
      <c r="J228" s="47">
        <f t="shared" si="26"/>
        <v>81.30841121495327</v>
      </c>
    </row>
    <row r="229" spans="1:10" ht="24" customHeight="1">
      <c r="A229" s="37">
        <v>190</v>
      </c>
      <c r="B229" s="9">
        <v>415215</v>
      </c>
      <c r="C229" s="51" t="s">
        <v>131</v>
      </c>
      <c r="D229" s="227">
        <f>'општинска управа'!D138</f>
        <v>5000</v>
      </c>
      <c r="E229" s="227">
        <f>'општинска управа'!E138</f>
        <v>7000</v>
      </c>
      <c r="F229" s="227">
        <f>'општинска управа'!F138</f>
        <v>5247</v>
      </c>
      <c r="G229" s="227">
        <f>'општинска управа'!G138</f>
        <v>7000</v>
      </c>
      <c r="H229" s="227">
        <f>'општинска управа'!H138</f>
        <v>10000</v>
      </c>
      <c r="I229" s="54">
        <f t="shared" si="25"/>
        <v>142.85714285714286</v>
      </c>
      <c r="J229" s="54">
        <f t="shared" si="26"/>
        <v>142.85714285714286</v>
      </c>
    </row>
    <row r="230" spans="1:10" s="5" customFormat="1" ht="24" customHeight="1">
      <c r="A230" s="37">
        <v>191</v>
      </c>
      <c r="B230" s="9">
        <v>415216</v>
      </c>
      <c r="C230" s="51" t="s">
        <v>136</v>
      </c>
      <c r="D230" s="227">
        <f>'општинска управа'!D139</f>
        <v>1000</v>
      </c>
      <c r="E230" s="227">
        <f>'општинска управа'!E139</f>
        <v>1000</v>
      </c>
      <c r="F230" s="227">
        <f>'општинска управа'!F139</f>
        <v>747</v>
      </c>
      <c r="G230" s="227">
        <f>'општинска управа'!G139</f>
        <v>1000</v>
      </c>
      <c r="H230" s="227">
        <f>'општинска управа'!H139</f>
        <v>1000</v>
      </c>
      <c r="I230" s="54">
        <f t="shared" si="25"/>
        <v>100</v>
      </c>
      <c r="J230" s="54">
        <f t="shared" si="26"/>
        <v>100</v>
      </c>
    </row>
    <row r="231" spans="1:10" s="5" customFormat="1" ht="24" customHeight="1">
      <c r="A231" s="37">
        <v>192</v>
      </c>
      <c r="B231" s="9">
        <v>415216</v>
      </c>
      <c r="C231" s="19" t="s">
        <v>127</v>
      </c>
      <c r="D231" s="227">
        <f>'општинска управа'!D140</f>
        <v>0</v>
      </c>
      <c r="E231" s="227">
        <f>'општинска управа'!E140</f>
        <v>3000</v>
      </c>
      <c r="F231" s="227">
        <f>'општинска управа'!F140</f>
        <v>2250</v>
      </c>
      <c r="G231" s="227">
        <f>'општинска управа'!G140</f>
        <v>3000</v>
      </c>
      <c r="H231" s="227">
        <f>'општинска управа'!H140</f>
        <v>3000</v>
      </c>
      <c r="I231" s="54">
        <f t="shared" si="25"/>
        <v>100</v>
      </c>
      <c r="J231" s="54">
        <f t="shared" si="26"/>
        <v>100</v>
      </c>
    </row>
    <row r="232" spans="1:10" s="5" customFormat="1" ht="24" customHeight="1">
      <c r="A232" s="37">
        <v>193</v>
      </c>
      <c r="B232" s="9">
        <v>415216</v>
      </c>
      <c r="C232" s="19" t="s">
        <v>126</v>
      </c>
      <c r="D232" s="227">
        <f>'општинска управа'!D141</f>
        <v>1000</v>
      </c>
      <c r="E232" s="227">
        <f>'општинска управа'!E141</f>
        <v>1000</v>
      </c>
      <c r="F232" s="227">
        <f>'општинска управа'!F141</f>
        <v>747</v>
      </c>
      <c r="G232" s="227">
        <f>'општинска управа'!G141</f>
        <v>1000</v>
      </c>
      <c r="H232" s="227">
        <f>'општинска управа'!H141</f>
        <v>1000</v>
      </c>
      <c r="I232" s="54">
        <f t="shared" si="25"/>
        <v>100</v>
      </c>
      <c r="J232" s="54">
        <f t="shared" si="26"/>
        <v>100</v>
      </c>
    </row>
    <row r="233" spans="1:10" ht="24" customHeight="1">
      <c r="A233" s="37">
        <v>194</v>
      </c>
      <c r="B233" s="37">
        <v>415216</v>
      </c>
      <c r="C233" s="51" t="s">
        <v>139</v>
      </c>
      <c r="D233" s="227">
        <f>'општинска управа'!D142</f>
        <v>13000</v>
      </c>
      <c r="E233" s="227">
        <f>'општинска управа'!E142</f>
        <v>10000</v>
      </c>
      <c r="F233" s="227">
        <f>'општинска управа'!F142</f>
        <v>10000</v>
      </c>
      <c r="G233" s="227">
        <f>'општинска управа'!G142</f>
        <v>10000</v>
      </c>
      <c r="H233" s="227">
        <f>'општинска управа'!H142</f>
        <v>15000</v>
      </c>
      <c r="I233" s="46">
        <f t="shared" si="25"/>
        <v>150</v>
      </c>
      <c r="J233" s="47">
        <f t="shared" si="26"/>
        <v>150</v>
      </c>
    </row>
    <row r="234" spans="1:10" ht="24" customHeight="1">
      <c r="A234" s="37">
        <v>195</v>
      </c>
      <c r="B234" s="37">
        <v>415217</v>
      </c>
      <c r="C234" s="51" t="s">
        <v>124</v>
      </c>
      <c r="D234" s="227">
        <f>'општинска управа'!D143</f>
        <v>9000</v>
      </c>
      <c r="E234" s="227">
        <f>'општинска управа'!E143</f>
        <v>7000</v>
      </c>
      <c r="F234" s="227">
        <f>'општинска управа'!F143</f>
        <v>3498</v>
      </c>
      <c r="G234" s="227">
        <f>'општинска управа'!G143</f>
        <v>7000</v>
      </c>
      <c r="H234" s="227">
        <f>'општинска управа'!H143</f>
        <v>7000</v>
      </c>
      <c r="I234" s="46">
        <f t="shared" si="25"/>
        <v>100</v>
      </c>
      <c r="J234" s="47">
        <f t="shared" si="26"/>
        <v>100</v>
      </c>
    </row>
    <row r="235" spans="1:10" s="5" customFormat="1" ht="24" customHeight="1">
      <c r="A235" s="37">
        <v>196</v>
      </c>
      <c r="B235" s="9">
        <v>415217</v>
      </c>
      <c r="C235" s="19" t="s">
        <v>650</v>
      </c>
      <c r="D235" s="227">
        <f>'општинска управа'!D144</f>
        <v>0</v>
      </c>
      <c r="E235" s="227">
        <f>'општинска управа'!E144</f>
        <v>0</v>
      </c>
      <c r="F235" s="227">
        <f>'општинска управа'!F144</f>
        <v>0</v>
      </c>
      <c r="G235" s="227">
        <f>'општинска управа'!G144</f>
        <v>0</v>
      </c>
      <c r="H235" s="227">
        <f>'општинска управа'!H144</f>
        <v>500</v>
      </c>
      <c r="I235" s="54" t="e">
        <f t="shared" si="25"/>
        <v>#DIV/0!</v>
      </c>
      <c r="J235" s="54" t="e">
        <f t="shared" si="26"/>
        <v>#DIV/0!</v>
      </c>
    </row>
    <row r="236" spans="1:10" ht="24" customHeight="1">
      <c r="A236" s="37">
        <v>197</v>
      </c>
      <c r="B236" s="37">
        <v>415217</v>
      </c>
      <c r="C236" s="51" t="s">
        <v>137</v>
      </c>
      <c r="D236" s="227">
        <f>'општинска управа'!D145</f>
        <v>2196</v>
      </c>
      <c r="E236" s="227">
        <f>'општинска управа'!E145</f>
        <v>2500</v>
      </c>
      <c r="F236" s="227">
        <f>'општинска управа'!F145</f>
        <v>2493</v>
      </c>
      <c r="G236" s="227">
        <f>'општинска управа'!G145</f>
        <v>2500</v>
      </c>
      <c r="H236" s="227">
        <f>'општинска управа'!H145</f>
        <v>2500</v>
      </c>
      <c r="I236" s="46">
        <f t="shared" si="25"/>
        <v>100</v>
      </c>
      <c r="J236" s="47">
        <f t="shared" si="26"/>
        <v>100</v>
      </c>
    </row>
    <row r="237" spans="1:10" ht="24" customHeight="1">
      <c r="A237" s="37">
        <v>198</v>
      </c>
      <c r="B237" s="37">
        <v>415217</v>
      </c>
      <c r="C237" s="51" t="s">
        <v>138</v>
      </c>
      <c r="D237" s="227">
        <f>'општинска управа'!D146</f>
        <v>5677</v>
      </c>
      <c r="E237" s="227">
        <f>'општинска управа'!E146</f>
        <v>4000</v>
      </c>
      <c r="F237" s="227">
        <f>'општинска управа'!F146</f>
        <v>1777</v>
      </c>
      <c r="G237" s="227">
        <f>'општинска управа'!G146</f>
        <v>4000</v>
      </c>
      <c r="H237" s="227">
        <f>'општинска управа'!H146</f>
        <v>4000</v>
      </c>
      <c r="I237" s="46">
        <f t="shared" si="25"/>
        <v>100</v>
      </c>
      <c r="J237" s="47">
        <f t="shared" si="26"/>
        <v>100</v>
      </c>
    </row>
    <row r="238" spans="1:10" s="5" customFormat="1" ht="24" customHeight="1">
      <c r="A238" s="37">
        <v>199</v>
      </c>
      <c r="B238" s="9">
        <v>415218</v>
      </c>
      <c r="C238" s="51" t="s">
        <v>141</v>
      </c>
      <c r="D238" s="227">
        <f>'општинска управа'!D147</f>
        <v>0</v>
      </c>
      <c r="E238" s="227">
        <f>'општинска управа'!E147</f>
        <v>1000</v>
      </c>
      <c r="F238" s="227">
        <f>'општинска управа'!F147</f>
        <v>1000</v>
      </c>
      <c r="G238" s="227">
        <f>'општинска управа'!G147</f>
        <v>1000</v>
      </c>
      <c r="H238" s="227">
        <f>'општинска управа'!H147</f>
        <v>1000</v>
      </c>
      <c r="I238" s="54">
        <f t="shared" si="25"/>
        <v>100</v>
      </c>
      <c r="J238" s="54">
        <f t="shared" si="26"/>
        <v>100</v>
      </c>
    </row>
    <row r="239" spans="1:10" s="5" customFormat="1" ht="24" customHeight="1">
      <c r="A239" s="37">
        <v>200</v>
      </c>
      <c r="B239" s="9">
        <v>415218</v>
      </c>
      <c r="C239" s="51" t="s">
        <v>651</v>
      </c>
      <c r="D239" s="227">
        <f>'општинска управа'!D148</f>
        <v>0</v>
      </c>
      <c r="E239" s="227">
        <f>'општинска управа'!E148</f>
        <v>0</v>
      </c>
      <c r="F239" s="227">
        <f>'општинска управа'!F148</f>
        <v>0</v>
      </c>
      <c r="G239" s="227">
        <f>'општинска управа'!G148</f>
        <v>0</v>
      </c>
      <c r="H239" s="227">
        <f>'општинска управа'!H148</f>
        <v>500</v>
      </c>
      <c r="I239" s="54" t="e">
        <f t="shared" si="25"/>
        <v>#DIV/0!</v>
      </c>
      <c r="J239" s="54" t="e">
        <f t="shared" si="26"/>
        <v>#DIV/0!</v>
      </c>
    </row>
    <row r="240" spans="1:10" ht="24" customHeight="1">
      <c r="A240" s="37">
        <v>201</v>
      </c>
      <c r="B240" s="37">
        <v>415219</v>
      </c>
      <c r="C240" s="51" t="s">
        <v>128</v>
      </c>
      <c r="D240" s="227">
        <f>'општинска управа'!D149</f>
        <v>6300</v>
      </c>
      <c r="E240" s="227">
        <f>'општинска управа'!E149</f>
        <v>7500</v>
      </c>
      <c r="F240" s="227">
        <f>'општинска управа'!F149</f>
        <v>7900</v>
      </c>
      <c r="G240" s="227">
        <f>'општинска управа'!G149</f>
        <v>7900</v>
      </c>
      <c r="H240" s="227">
        <f>'општинска управа'!H149</f>
        <v>7500</v>
      </c>
      <c r="I240" s="46">
        <f t="shared" si="25"/>
        <v>100</v>
      </c>
      <c r="J240" s="47">
        <f t="shared" si="26"/>
        <v>94.9367088607595</v>
      </c>
    </row>
    <row r="241" spans="1:10" s="5" customFormat="1" ht="24" customHeight="1">
      <c r="A241" s="37"/>
      <c r="B241" s="9"/>
      <c r="C241" s="51"/>
      <c r="D241" s="227"/>
      <c r="E241" s="227"/>
      <c r="F241" s="227"/>
      <c r="G241" s="227"/>
      <c r="H241" s="227"/>
      <c r="I241" s="63"/>
      <c r="J241" s="54"/>
    </row>
    <row r="242" spans="1:10" ht="24" customHeight="1">
      <c r="A242" s="37">
        <v>202</v>
      </c>
      <c r="B242" s="38">
        <v>415230</v>
      </c>
      <c r="C242" s="39" t="s">
        <v>719</v>
      </c>
      <c r="D242" s="219">
        <f>SUM(D243:D248)</f>
        <v>72327</v>
      </c>
      <c r="E242" s="219">
        <f>SUM(E243:E248)</f>
        <v>67500</v>
      </c>
      <c r="F242" s="219">
        <f>SUM(F243:F248)</f>
        <v>10000</v>
      </c>
      <c r="G242" s="219">
        <f>SUM(G243:G248)</f>
        <v>62500</v>
      </c>
      <c r="H242" s="219">
        <f>SUM(H243:H248)</f>
        <v>57500</v>
      </c>
      <c r="I242" s="50">
        <f aca="true" t="shared" si="27" ref="I242:I248">H242/E242*100</f>
        <v>85.18518518518519</v>
      </c>
      <c r="J242" s="43">
        <f aca="true" t="shared" si="28" ref="J242:J248">H242/G242*100</f>
        <v>92</v>
      </c>
    </row>
    <row r="243" spans="1:10" ht="24" customHeight="1">
      <c r="A243" s="37">
        <v>203</v>
      </c>
      <c r="B243" s="37">
        <v>415234</v>
      </c>
      <c r="C243" s="51" t="s">
        <v>142</v>
      </c>
      <c r="D243" s="221">
        <f>'општинска управа'!D151</f>
        <v>12000</v>
      </c>
      <c r="E243" s="221">
        <f>'општинска управа'!E151</f>
        <v>12500</v>
      </c>
      <c r="F243" s="221">
        <f>'општинска управа'!F151</f>
        <v>0</v>
      </c>
      <c r="G243" s="221">
        <f>'општинска управа'!G151</f>
        <v>12500</v>
      </c>
      <c r="H243" s="221">
        <f>'општинска управа'!H151</f>
        <v>12500</v>
      </c>
      <c r="I243" s="46">
        <f t="shared" si="27"/>
        <v>100</v>
      </c>
      <c r="J243" s="47">
        <f t="shared" si="28"/>
        <v>100</v>
      </c>
    </row>
    <row r="244" spans="1:10" s="5" customFormat="1" ht="24" customHeight="1">
      <c r="A244" s="37">
        <v>204</v>
      </c>
      <c r="B244" s="53" t="s">
        <v>470</v>
      </c>
      <c r="C244" s="51" t="s">
        <v>654</v>
      </c>
      <c r="D244" s="221">
        <f>'општинска управа'!D152</f>
        <v>14897</v>
      </c>
      <c r="E244" s="221">
        <f>'општинска управа'!E152</f>
        <v>15000</v>
      </c>
      <c r="F244" s="221">
        <f>'општинска управа'!F152</f>
        <v>10000</v>
      </c>
      <c r="G244" s="221">
        <f>'општинска управа'!G152</f>
        <v>15000</v>
      </c>
      <c r="H244" s="221">
        <f>'општинска управа'!H152</f>
        <v>10000</v>
      </c>
      <c r="I244" s="54">
        <f>H244/E244*100</f>
        <v>66.66666666666666</v>
      </c>
      <c r="J244" s="54">
        <f>H244/G244*100</f>
        <v>66.66666666666666</v>
      </c>
    </row>
    <row r="245" spans="1:10" s="48" customFormat="1" ht="24" customHeight="1">
      <c r="A245" s="37">
        <v>205</v>
      </c>
      <c r="B245" s="37">
        <v>415237</v>
      </c>
      <c r="C245" s="51" t="s">
        <v>657</v>
      </c>
      <c r="D245" s="221">
        <f>'општинска управа'!D153</f>
        <v>4930</v>
      </c>
      <c r="E245" s="221">
        <f>'општинска управа'!E153</f>
        <v>5000</v>
      </c>
      <c r="F245" s="221">
        <f>'општинска управа'!F153</f>
        <v>0</v>
      </c>
      <c r="G245" s="221">
        <f>'општинска управа'!G153</f>
        <v>5000</v>
      </c>
      <c r="H245" s="221">
        <f>'општинска управа'!H153</f>
        <v>5000</v>
      </c>
      <c r="I245" s="47">
        <f>H245/E245*100</f>
        <v>100</v>
      </c>
      <c r="J245" s="47">
        <f>H245/G245*100</f>
        <v>100</v>
      </c>
    </row>
    <row r="246" spans="1:10" ht="24" customHeight="1">
      <c r="A246" s="37">
        <v>206</v>
      </c>
      <c r="B246" s="37">
        <v>415239</v>
      </c>
      <c r="C246" s="51" t="s">
        <v>541</v>
      </c>
      <c r="D246" s="221">
        <f>'општинска управа'!D154</f>
        <v>12000</v>
      </c>
      <c r="E246" s="221">
        <f>'општинска управа'!E154</f>
        <v>10000</v>
      </c>
      <c r="F246" s="221">
        <f>'општинска управа'!F154</f>
        <v>0</v>
      </c>
      <c r="G246" s="221">
        <f>'општинска управа'!G154</f>
        <v>10000</v>
      </c>
      <c r="H246" s="221">
        <f>'општинска управа'!H154</f>
        <v>10000</v>
      </c>
      <c r="I246" s="46">
        <f t="shared" si="27"/>
        <v>100</v>
      </c>
      <c r="J246" s="47">
        <f t="shared" si="28"/>
        <v>100</v>
      </c>
    </row>
    <row r="247" spans="1:10" ht="24" customHeight="1">
      <c r="A247" s="37">
        <v>207</v>
      </c>
      <c r="B247" s="37">
        <v>415239</v>
      </c>
      <c r="C247" s="51" t="s">
        <v>544</v>
      </c>
      <c r="D247" s="221">
        <f>'општинска управа'!D155</f>
        <v>10000</v>
      </c>
      <c r="E247" s="221">
        <f>'општинска управа'!E155</f>
        <v>10000</v>
      </c>
      <c r="F247" s="221">
        <f>'општинска управа'!F155</f>
        <v>0</v>
      </c>
      <c r="G247" s="221">
        <f>'општинска управа'!G155</f>
        <v>10000</v>
      </c>
      <c r="H247" s="221">
        <f>'општинска управа'!H155</f>
        <v>10000</v>
      </c>
      <c r="I247" s="46">
        <f t="shared" si="27"/>
        <v>100</v>
      </c>
      <c r="J247" s="47">
        <f t="shared" si="28"/>
        <v>100</v>
      </c>
    </row>
    <row r="248" spans="1:10" ht="24" customHeight="1">
      <c r="A248" s="37">
        <v>208</v>
      </c>
      <c r="B248" s="37">
        <v>415239</v>
      </c>
      <c r="C248" s="51" t="s">
        <v>545</v>
      </c>
      <c r="D248" s="221">
        <f>'општинска управа'!D156</f>
        <v>18500</v>
      </c>
      <c r="E248" s="221">
        <f>'општинска управа'!E156</f>
        <v>15000</v>
      </c>
      <c r="F248" s="221">
        <f>'општинска управа'!F156</f>
        <v>0</v>
      </c>
      <c r="G248" s="221">
        <f>'општинска управа'!G156</f>
        <v>10000</v>
      </c>
      <c r="H248" s="221">
        <f>'општинска управа'!H156</f>
        <v>10000</v>
      </c>
      <c r="I248" s="46">
        <f t="shared" si="27"/>
        <v>66.66666666666666</v>
      </c>
      <c r="J248" s="47">
        <f t="shared" si="28"/>
        <v>100</v>
      </c>
    </row>
    <row r="249" spans="1:10" ht="24" customHeight="1">
      <c r="A249" s="37"/>
      <c r="B249" s="37"/>
      <c r="C249" s="51"/>
      <c r="D249" s="221"/>
      <c r="E249" s="221"/>
      <c r="F249" s="221"/>
      <c r="G249" s="221"/>
      <c r="H249" s="221"/>
      <c r="I249" s="46"/>
      <c r="J249" s="47"/>
    </row>
    <row r="250" spans="1:10" ht="24" customHeight="1">
      <c r="A250" s="9">
        <v>209</v>
      </c>
      <c r="B250" s="6">
        <v>416000</v>
      </c>
      <c r="C250" s="39" t="s">
        <v>721</v>
      </c>
      <c r="D250" s="219">
        <f>D252+D265</f>
        <v>581174</v>
      </c>
      <c r="E250" s="219">
        <f>E252+E265</f>
        <v>657000</v>
      </c>
      <c r="F250" s="219">
        <f>F252+F265</f>
        <v>451165</v>
      </c>
      <c r="G250" s="219">
        <f>G252+G265</f>
        <v>629000</v>
      </c>
      <c r="H250" s="219">
        <f>H252+H265</f>
        <v>659000</v>
      </c>
      <c r="I250" s="66">
        <f>H250/E250*100</f>
        <v>100.30441400304414</v>
      </c>
      <c r="J250" s="66">
        <f>H250/G250*100</f>
        <v>104.76947535771066</v>
      </c>
    </row>
    <row r="251" spans="1:10" ht="24" customHeight="1">
      <c r="A251" s="9"/>
      <c r="B251" s="6"/>
      <c r="C251" s="39"/>
      <c r="D251" s="219"/>
      <c r="E251" s="219"/>
      <c r="F251" s="219"/>
      <c r="G251" s="219"/>
      <c r="H251" s="219"/>
      <c r="I251" s="67"/>
      <c r="J251" s="66"/>
    </row>
    <row r="252" spans="1:10" ht="24" customHeight="1">
      <c r="A252" s="37">
        <v>210</v>
      </c>
      <c r="B252" s="38">
        <v>416100</v>
      </c>
      <c r="C252" s="39" t="s">
        <v>720</v>
      </c>
      <c r="D252" s="219">
        <f>SUM(D253:D263)</f>
        <v>465251</v>
      </c>
      <c r="E252" s="219">
        <f>SUM(E253:E263)</f>
        <v>529000</v>
      </c>
      <c r="F252" s="219">
        <f>SUM(F253:F263)</f>
        <v>361728</v>
      </c>
      <c r="G252" s="219">
        <f>SUM(G253:G263)</f>
        <v>500000</v>
      </c>
      <c r="H252" s="219">
        <f>SUM(H253:H263)</f>
        <v>530000</v>
      </c>
      <c r="I252" s="50">
        <f aca="true" t="shared" si="29" ref="I252:I271">H252/E252*100</f>
        <v>100.1890359168242</v>
      </c>
      <c r="J252" s="43">
        <f aca="true" t="shared" si="30" ref="J252:J271">H252/G252*100</f>
        <v>106</v>
      </c>
    </row>
    <row r="253" spans="1:10" ht="24" customHeight="1">
      <c r="A253" s="37">
        <v>211</v>
      </c>
      <c r="B253" s="37">
        <v>416111</v>
      </c>
      <c r="C253" s="51" t="s">
        <v>143</v>
      </c>
      <c r="D253" s="221">
        <f>'центар за соц рад'!D56</f>
        <v>47486</v>
      </c>
      <c r="E253" s="221">
        <f>'центар за соц рад'!E56</f>
        <v>52000</v>
      </c>
      <c r="F253" s="221">
        <f>'центар за соц рад'!F56</f>
        <v>33685</v>
      </c>
      <c r="G253" s="221">
        <f>'центар за соц рад'!G56</f>
        <v>49263</v>
      </c>
      <c r="H253" s="221">
        <f>'центар за соц рад'!H56</f>
        <v>52000</v>
      </c>
      <c r="I253" s="46">
        <f t="shared" si="29"/>
        <v>100</v>
      </c>
      <c r="J253" s="47">
        <f t="shared" si="30"/>
        <v>105.55589387572823</v>
      </c>
    </row>
    <row r="254" spans="1:10" ht="24" customHeight="1">
      <c r="A254" s="37">
        <v>212</v>
      </c>
      <c r="B254" s="9">
        <v>416111</v>
      </c>
      <c r="C254" s="51" t="s">
        <v>144</v>
      </c>
      <c r="D254" s="221">
        <f>'центар за соц рад'!D57</f>
        <v>46400</v>
      </c>
      <c r="E254" s="221">
        <f>'центар за соц рад'!E57</f>
        <v>52000</v>
      </c>
      <c r="F254" s="221">
        <f>'центар за соц рад'!F57</f>
        <v>33687</v>
      </c>
      <c r="G254" s="221">
        <f>'центар за соц рад'!G57</f>
        <v>49263</v>
      </c>
      <c r="H254" s="221">
        <f>'центар за соц рад'!H57</f>
        <v>52000</v>
      </c>
      <c r="I254" s="54">
        <f t="shared" si="29"/>
        <v>100</v>
      </c>
      <c r="J254" s="54">
        <f t="shared" si="30"/>
        <v>105.55589387572823</v>
      </c>
    </row>
    <row r="255" spans="1:10" ht="24" customHeight="1">
      <c r="A255" s="37">
        <v>213</v>
      </c>
      <c r="B255" s="37">
        <v>416112</v>
      </c>
      <c r="C255" s="45" t="s">
        <v>145</v>
      </c>
      <c r="D255" s="221">
        <f>'центар за соц рад'!D58</f>
        <v>124173</v>
      </c>
      <c r="E255" s="221">
        <f>'центар за соц рад'!E58</f>
        <v>138000</v>
      </c>
      <c r="F255" s="221">
        <f>'центар за соц рад'!F58</f>
        <v>95394</v>
      </c>
      <c r="G255" s="221">
        <f>'центар за соц рад'!G58</f>
        <v>130737</v>
      </c>
      <c r="H255" s="221">
        <f>'центар за соц рад'!H58</f>
        <v>138000</v>
      </c>
      <c r="I255" s="46">
        <f t="shared" si="29"/>
        <v>100</v>
      </c>
      <c r="J255" s="47">
        <f t="shared" si="30"/>
        <v>105.5554280731545</v>
      </c>
    </row>
    <row r="256" spans="1:10" ht="25.5" customHeight="1">
      <c r="A256" s="37">
        <v>214</v>
      </c>
      <c r="B256" s="9">
        <v>416112</v>
      </c>
      <c r="C256" s="51" t="s">
        <v>146</v>
      </c>
      <c r="D256" s="221">
        <f>'центар за соц рад'!D59</f>
        <v>121970</v>
      </c>
      <c r="E256" s="221">
        <f>'центар за соц рад'!E59</f>
        <v>138000</v>
      </c>
      <c r="F256" s="221">
        <f>'центар за соц рад'!F59</f>
        <v>96059</v>
      </c>
      <c r="G256" s="221">
        <f>'центар за соц рад'!G59</f>
        <v>130737</v>
      </c>
      <c r="H256" s="221">
        <f>'центар за соц рад'!H59</f>
        <v>138000</v>
      </c>
      <c r="I256" s="54">
        <f t="shared" si="29"/>
        <v>100</v>
      </c>
      <c r="J256" s="54">
        <f t="shared" si="30"/>
        <v>105.5554280731545</v>
      </c>
    </row>
    <row r="257" spans="1:10" ht="25.5" customHeight="1">
      <c r="A257" s="37">
        <v>215</v>
      </c>
      <c r="B257" s="37">
        <v>416114</v>
      </c>
      <c r="C257" s="51" t="s">
        <v>147</v>
      </c>
      <c r="D257" s="221">
        <f>'центар за соц рад'!D60</f>
        <v>28430</v>
      </c>
      <c r="E257" s="221">
        <f>'центар за соц рад'!E60</f>
        <v>25000</v>
      </c>
      <c r="F257" s="221">
        <f>'центар за соц рад'!F60</f>
        <v>19336</v>
      </c>
      <c r="G257" s="221">
        <f>'центар за соц рад'!G60</f>
        <v>25000</v>
      </c>
      <c r="H257" s="221">
        <f>'центар за соц рад'!H60</f>
        <v>25000</v>
      </c>
      <c r="I257" s="46">
        <f t="shared" si="29"/>
        <v>100</v>
      </c>
      <c r="J257" s="47">
        <f t="shared" si="30"/>
        <v>100</v>
      </c>
    </row>
    <row r="258" spans="1:10" ht="25.5" customHeight="1">
      <c r="A258" s="37">
        <v>216</v>
      </c>
      <c r="B258" s="37">
        <v>416119</v>
      </c>
      <c r="C258" s="51" t="s">
        <v>148</v>
      </c>
      <c r="D258" s="227">
        <f>'општинска управа'!D161</f>
        <v>11971</v>
      </c>
      <c r="E258" s="227">
        <f>'општинска управа'!E161</f>
        <v>12000</v>
      </c>
      <c r="F258" s="227">
        <f>'општинска управа'!F161</f>
        <v>6539</v>
      </c>
      <c r="G258" s="227">
        <f>'општинска управа'!G161</f>
        <v>12000</v>
      </c>
      <c r="H258" s="227">
        <f>'општинска управа'!H161</f>
        <v>12000</v>
      </c>
      <c r="I258" s="46">
        <f>H258/E258*100</f>
        <v>100</v>
      </c>
      <c r="J258" s="47">
        <f>H258/G258*100</f>
        <v>100</v>
      </c>
    </row>
    <row r="259" spans="1:10" ht="25.5" customHeight="1">
      <c r="A259" s="37">
        <v>217</v>
      </c>
      <c r="B259" s="37">
        <v>416119</v>
      </c>
      <c r="C259" s="51" t="s">
        <v>149</v>
      </c>
      <c r="D259" s="227">
        <f>'општинска управа'!D162</f>
        <v>4400</v>
      </c>
      <c r="E259" s="227">
        <f>'општинска управа'!E162</f>
        <v>4000</v>
      </c>
      <c r="F259" s="227">
        <f>'општинска управа'!F162</f>
        <v>3400</v>
      </c>
      <c r="G259" s="227">
        <f>'општинска управа'!G162</f>
        <v>4000</v>
      </c>
      <c r="H259" s="227">
        <f>'општинска управа'!H162</f>
        <v>4000</v>
      </c>
      <c r="I259" s="46">
        <f t="shared" si="29"/>
        <v>100</v>
      </c>
      <c r="J259" s="47">
        <f t="shared" si="30"/>
        <v>100</v>
      </c>
    </row>
    <row r="260" spans="1:10" ht="25.5" customHeight="1">
      <c r="A260" s="37">
        <v>218</v>
      </c>
      <c r="B260" s="37">
        <v>416122</v>
      </c>
      <c r="C260" s="51" t="s">
        <v>150</v>
      </c>
      <c r="D260" s="227">
        <f>'општинска управа'!D163</f>
        <v>8343</v>
      </c>
      <c r="E260" s="227">
        <f>'општинска управа'!E163</f>
        <v>10000</v>
      </c>
      <c r="F260" s="227">
        <f>'општинска управа'!F163</f>
        <v>9185</v>
      </c>
      <c r="G260" s="227">
        <f>'општинска управа'!G163</f>
        <v>10000</v>
      </c>
      <c r="H260" s="227">
        <f>'општинска управа'!H163</f>
        <v>10000</v>
      </c>
      <c r="I260" s="46">
        <f t="shared" si="29"/>
        <v>100</v>
      </c>
      <c r="J260" s="47">
        <f t="shared" si="30"/>
        <v>100</v>
      </c>
    </row>
    <row r="261" spans="1:10" ht="25.5" customHeight="1">
      <c r="A261" s="37">
        <v>219</v>
      </c>
      <c r="B261" s="37">
        <v>416124</v>
      </c>
      <c r="C261" s="51" t="s">
        <v>151</v>
      </c>
      <c r="D261" s="227">
        <f>'општинска управа'!D164</f>
        <v>61100</v>
      </c>
      <c r="E261" s="227">
        <f>'општинска управа'!E164</f>
        <v>85000</v>
      </c>
      <c r="F261" s="227">
        <f>'општинска управа'!F164</f>
        <v>53800</v>
      </c>
      <c r="G261" s="227">
        <f>'општинска управа'!G164</f>
        <v>76000</v>
      </c>
      <c r="H261" s="227">
        <f>'општинска управа'!H164</f>
        <v>76000</v>
      </c>
      <c r="I261" s="46">
        <f t="shared" si="29"/>
        <v>89.41176470588236</v>
      </c>
      <c r="J261" s="47">
        <f t="shared" si="30"/>
        <v>100</v>
      </c>
    </row>
    <row r="262" spans="1:10" ht="25.5" customHeight="1">
      <c r="A262" s="37">
        <v>220</v>
      </c>
      <c r="B262" s="37">
        <v>416124</v>
      </c>
      <c r="C262" s="51" t="s">
        <v>152</v>
      </c>
      <c r="D262" s="227">
        <f>'општинска управа'!D165</f>
        <v>2600</v>
      </c>
      <c r="E262" s="227">
        <f>'општинска управа'!E165</f>
        <v>3000</v>
      </c>
      <c r="F262" s="227">
        <f>'општинска управа'!F165</f>
        <v>2500</v>
      </c>
      <c r="G262" s="227">
        <f>'општинска управа'!G165</f>
        <v>3000</v>
      </c>
      <c r="H262" s="227">
        <f>'општинска управа'!H165</f>
        <v>3000</v>
      </c>
      <c r="I262" s="46">
        <f t="shared" si="29"/>
        <v>100</v>
      </c>
      <c r="J262" s="47">
        <f t="shared" si="30"/>
        <v>100</v>
      </c>
    </row>
    <row r="263" spans="1:10" ht="25.5" customHeight="1">
      <c r="A263" s="37">
        <v>221</v>
      </c>
      <c r="B263" s="37">
        <v>416126</v>
      </c>
      <c r="C263" s="51" t="s">
        <v>153</v>
      </c>
      <c r="D263" s="227">
        <f>'општинска управа'!D166</f>
        <v>8378</v>
      </c>
      <c r="E263" s="227">
        <f>'општинска управа'!E166</f>
        <v>10000</v>
      </c>
      <c r="F263" s="227">
        <f>'општинска управа'!F166</f>
        <v>8143</v>
      </c>
      <c r="G263" s="227">
        <f>'општинска управа'!G166</f>
        <v>10000</v>
      </c>
      <c r="H263" s="227">
        <f>'општинска управа'!H166</f>
        <v>20000</v>
      </c>
      <c r="I263" s="46">
        <f t="shared" si="29"/>
        <v>200</v>
      </c>
      <c r="J263" s="47">
        <f t="shared" si="30"/>
        <v>200</v>
      </c>
    </row>
    <row r="264" spans="1:10" ht="25.5" customHeight="1">
      <c r="A264" s="37"/>
      <c r="B264" s="9"/>
      <c r="C264" s="51"/>
      <c r="D264" s="220"/>
      <c r="E264" s="220"/>
      <c r="F264" s="220"/>
      <c r="G264" s="220"/>
      <c r="H264" s="220"/>
      <c r="I264" s="54"/>
      <c r="J264" s="54"/>
    </row>
    <row r="265" spans="1:10" ht="25.5" customHeight="1">
      <c r="A265" s="9">
        <v>222</v>
      </c>
      <c r="B265" s="68">
        <v>416300</v>
      </c>
      <c r="C265" s="69" t="s">
        <v>723</v>
      </c>
      <c r="D265" s="242">
        <f>D266+D267+D268</f>
        <v>115923</v>
      </c>
      <c r="E265" s="242">
        <f>E266+E267+E268</f>
        <v>128000</v>
      </c>
      <c r="F265" s="242">
        <f>F266+F267+F268</f>
        <v>89437</v>
      </c>
      <c r="G265" s="242">
        <f>G266+G267+G268</f>
        <v>129000</v>
      </c>
      <c r="H265" s="242">
        <f>H266+H267+H268</f>
        <v>129000</v>
      </c>
      <c r="I265" s="66">
        <f>H265/E265*100</f>
        <v>100.78125</v>
      </c>
      <c r="J265" s="66">
        <f>H265/G265*100</f>
        <v>100</v>
      </c>
    </row>
    <row r="266" spans="1:10" ht="25.5" customHeight="1">
      <c r="A266" s="37">
        <v>223</v>
      </c>
      <c r="B266" s="37">
        <v>416313</v>
      </c>
      <c r="C266" s="51" t="s">
        <v>154</v>
      </c>
      <c r="D266" s="221">
        <f>'центар за соц рад'!D63</f>
        <v>2527</v>
      </c>
      <c r="E266" s="221">
        <f>'центар за соц рад'!E63</f>
        <v>3000</v>
      </c>
      <c r="F266" s="221">
        <f>'центар за соц рад'!F63</f>
        <v>2798</v>
      </c>
      <c r="G266" s="221">
        <f>'центар за соц рад'!G63</f>
        <v>4000</v>
      </c>
      <c r="H266" s="221">
        <f>'центар за соц рад'!H63</f>
        <v>4000</v>
      </c>
      <c r="I266" s="46">
        <f t="shared" si="29"/>
        <v>133.33333333333331</v>
      </c>
      <c r="J266" s="47">
        <f t="shared" si="30"/>
        <v>100</v>
      </c>
    </row>
    <row r="267" spans="1:10" ht="25.5" customHeight="1">
      <c r="A267" s="9">
        <v>224</v>
      </c>
      <c r="B267" s="37">
        <v>416313</v>
      </c>
      <c r="C267" s="51" t="s">
        <v>155</v>
      </c>
      <c r="D267" s="221">
        <f>'центар за соц рад'!D64</f>
        <v>88396</v>
      </c>
      <c r="E267" s="221">
        <f>'центар за соц рад'!E64</f>
        <v>90000</v>
      </c>
      <c r="F267" s="221">
        <f>'центар за соц рад'!F64</f>
        <v>66789</v>
      </c>
      <c r="G267" s="221">
        <f>'центар за соц рад'!G64</f>
        <v>90000</v>
      </c>
      <c r="H267" s="221">
        <f>'центар за соц рад'!H64</f>
        <v>90000</v>
      </c>
      <c r="I267" s="46">
        <f t="shared" si="29"/>
        <v>100</v>
      </c>
      <c r="J267" s="47">
        <f t="shared" si="30"/>
        <v>100</v>
      </c>
    </row>
    <row r="268" spans="1:10" ht="24.75" customHeight="1">
      <c r="A268" s="37">
        <v>225</v>
      </c>
      <c r="B268" s="37">
        <v>416323</v>
      </c>
      <c r="C268" s="51" t="s">
        <v>156</v>
      </c>
      <c r="D268" s="227">
        <f>'општинска управа'!D169</f>
        <v>25000</v>
      </c>
      <c r="E268" s="227">
        <f>'општинска управа'!E169</f>
        <v>35000</v>
      </c>
      <c r="F268" s="227">
        <f>'општинска управа'!F169</f>
        <v>19850</v>
      </c>
      <c r="G268" s="227">
        <f>'општинска управа'!G169</f>
        <v>35000</v>
      </c>
      <c r="H268" s="227">
        <f>'општинска управа'!H169</f>
        <v>35000</v>
      </c>
      <c r="I268" s="46">
        <f t="shared" si="29"/>
        <v>100</v>
      </c>
      <c r="J268" s="47">
        <f t="shared" si="30"/>
        <v>100</v>
      </c>
    </row>
    <row r="269" spans="1:10" ht="22.5" customHeight="1">
      <c r="A269" s="37"/>
      <c r="B269" s="37"/>
      <c r="C269" s="51"/>
      <c r="D269" s="227"/>
      <c r="E269" s="227"/>
      <c r="F269" s="227"/>
      <c r="G269" s="227"/>
      <c r="H269" s="227"/>
      <c r="I269" s="46"/>
      <c r="J269" s="47"/>
    </row>
    <row r="270" spans="1:10" s="5" customFormat="1" ht="24.75" customHeight="1">
      <c r="A270" s="9">
        <v>226</v>
      </c>
      <c r="B270" s="138" t="s">
        <v>535</v>
      </c>
      <c r="C270" s="44" t="s">
        <v>536</v>
      </c>
      <c r="D270" s="219">
        <f>D271</f>
        <v>31458</v>
      </c>
      <c r="E270" s="219">
        <f>E271</f>
        <v>5000</v>
      </c>
      <c r="F270" s="219">
        <f>F271</f>
        <v>2840</v>
      </c>
      <c r="G270" s="219">
        <f>G271</f>
        <v>5000</v>
      </c>
      <c r="H270" s="219">
        <f>H271</f>
        <v>5000</v>
      </c>
      <c r="I270" s="66">
        <f t="shared" si="29"/>
        <v>100</v>
      </c>
      <c r="J270" s="66">
        <f t="shared" si="30"/>
        <v>100</v>
      </c>
    </row>
    <row r="271" spans="1:10" s="5" customFormat="1" ht="24.75" customHeight="1">
      <c r="A271" s="9">
        <v>227</v>
      </c>
      <c r="B271" s="53" t="s">
        <v>538</v>
      </c>
      <c r="C271" s="51" t="s">
        <v>537</v>
      </c>
      <c r="D271" s="221">
        <v>31458</v>
      </c>
      <c r="E271" s="221">
        <v>5000</v>
      </c>
      <c r="F271" s="221">
        <v>2840</v>
      </c>
      <c r="G271" s="221">
        <v>5000</v>
      </c>
      <c r="H271" s="222">
        <v>5000</v>
      </c>
      <c r="I271" s="54">
        <f t="shared" si="29"/>
        <v>100</v>
      </c>
      <c r="J271" s="54">
        <f t="shared" si="30"/>
        <v>100</v>
      </c>
    </row>
    <row r="272" spans="1:10" s="76" customFormat="1" ht="24.75" customHeight="1">
      <c r="A272" s="9">
        <v>228</v>
      </c>
      <c r="B272" s="72"/>
      <c r="C272" s="73" t="s">
        <v>157</v>
      </c>
      <c r="D272" s="255">
        <f>'општинска управа'!D205</f>
        <v>0</v>
      </c>
      <c r="E272" s="255">
        <f>'општинска управа'!E205</f>
        <v>10000</v>
      </c>
      <c r="F272" s="255">
        <f>'општинска управа'!F205</f>
        <v>0</v>
      </c>
      <c r="G272" s="255">
        <f>'општинска управа'!G205</f>
        <v>0</v>
      </c>
      <c r="H272" s="255">
        <f>'општинска управа'!H205</f>
        <v>50000</v>
      </c>
      <c r="I272" s="46">
        <f>H272/E272*100</f>
        <v>500</v>
      </c>
      <c r="J272" s="47" t="e">
        <f>H272/G272*100</f>
        <v>#DIV/0!</v>
      </c>
    </row>
    <row r="273" spans="1:10" s="76" customFormat="1" ht="23.25" customHeight="1">
      <c r="A273" s="9"/>
      <c r="B273" s="72"/>
      <c r="C273" s="73"/>
      <c r="D273" s="255"/>
      <c r="E273" s="255"/>
      <c r="F273" s="255"/>
      <c r="G273" s="255"/>
      <c r="H273" s="255"/>
      <c r="I273" s="46"/>
      <c r="J273" s="47"/>
    </row>
    <row r="274" spans="1:10" s="79" customFormat="1" ht="25.5" customHeight="1">
      <c r="A274" s="37">
        <v>229</v>
      </c>
      <c r="B274" s="77"/>
      <c r="C274" s="78" t="s">
        <v>158</v>
      </c>
      <c r="D274" s="252">
        <f>D7-D87</f>
        <v>1154022</v>
      </c>
      <c r="E274" s="252">
        <f>E7-E87</f>
        <v>820474</v>
      </c>
      <c r="F274" s="252">
        <f>F7-F87</f>
        <v>431146</v>
      </c>
      <c r="G274" s="252">
        <f>G7-G87</f>
        <v>1174608</v>
      </c>
      <c r="H274" s="252">
        <f>H7-H87</f>
        <v>867945</v>
      </c>
      <c r="I274" s="50">
        <f>H274/E274*100</f>
        <v>105.78580186575077</v>
      </c>
      <c r="J274" s="43">
        <f>H274/G274*100</f>
        <v>73.89231130726166</v>
      </c>
    </row>
    <row r="275" spans="1:10" s="76" customFormat="1" ht="25.5" customHeight="1">
      <c r="A275" s="37"/>
      <c r="B275" s="72"/>
      <c r="C275" s="73"/>
      <c r="D275" s="255"/>
      <c r="E275" s="255"/>
      <c r="F275" s="255"/>
      <c r="G275" s="255"/>
      <c r="H275" s="255"/>
      <c r="I275" s="46"/>
      <c r="J275" s="47"/>
    </row>
    <row r="276" spans="1:10" s="79" customFormat="1" ht="25.5" customHeight="1">
      <c r="A276" s="37">
        <v>230</v>
      </c>
      <c r="B276" s="77"/>
      <c r="C276" s="78" t="s">
        <v>159</v>
      </c>
      <c r="D276" s="252">
        <f>D278-D282</f>
        <v>-570280</v>
      </c>
      <c r="E276" s="252">
        <f>E278-E282</f>
        <v>-465540</v>
      </c>
      <c r="F276" s="252">
        <f>F278-F282</f>
        <v>-178336</v>
      </c>
      <c r="G276" s="252">
        <f>G278-G282</f>
        <v>-1588899</v>
      </c>
      <c r="H276" s="252">
        <f>H278-H282</f>
        <v>-1015948</v>
      </c>
      <c r="I276" s="50">
        <f>H276/E276*100</f>
        <v>218.23001245865018</v>
      </c>
      <c r="J276" s="43">
        <f>H276/G276*100</f>
        <v>63.94037632347934</v>
      </c>
    </row>
    <row r="277" spans="1:10" s="79" customFormat="1" ht="25.5" customHeight="1">
      <c r="A277" s="37"/>
      <c r="B277" s="77"/>
      <c r="C277" s="78"/>
      <c r="D277" s="252"/>
      <c r="E277" s="252"/>
      <c r="F277" s="252"/>
      <c r="G277" s="252"/>
      <c r="H277" s="252"/>
      <c r="I277" s="50"/>
      <c r="J277" s="43"/>
    </row>
    <row r="278" spans="1:10" s="79" customFormat="1" ht="25.5" customHeight="1">
      <c r="A278" s="37">
        <v>231</v>
      </c>
      <c r="B278" s="77">
        <v>810000</v>
      </c>
      <c r="C278" s="78" t="s">
        <v>722</v>
      </c>
      <c r="D278" s="252">
        <f>D280+D279</f>
        <v>3869</v>
      </c>
      <c r="E278" s="252">
        <f>E280+E279</f>
        <v>0</v>
      </c>
      <c r="F278" s="252">
        <f>F280+F279</f>
        <v>3223</v>
      </c>
      <c r="G278" s="252">
        <f>G280+G279</f>
        <v>0</v>
      </c>
      <c r="H278" s="252">
        <f>H280+H279</f>
        <v>0</v>
      </c>
      <c r="I278" s="50" t="e">
        <f>H278/E278*100</f>
        <v>#DIV/0!</v>
      </c>
      <c r="J278" s="43" t="e">
        <f>H278/G278*100</f>
        <v>#DIV/0!</v>
      </c>
    </row>
    <row r="279" spans="1:10" s="76" customFormat="1" ht="25.5" customHeight="1">
      <c r="A279" s="37">
        <v>232</v>
      </c>
      <c r="B279" s="72">
        <v>813111</v>
      </c>
      <c r="C279" s="73" t="s">
        <v>161</v>
      </c>
      <c r="D279" s="255">
        <v>3869</v>
      </c>
      <c r="E279" s="255">
        <v>0</v>
      </c>
      <c r="F279" s="255">
        <v>0</v>
      </c>
      <c r="G279" s="255">
        <v>0</v>
      </c>
      <c r="H279" s="255">
        <v>0</v>
      </c>
      <c r="I279" s="46" t="e">
        <f>H279/E279*100</f>
        <v>#DIV/0!</v>
      </c>
      <c r="J279" s="47" t="e">
        <f>H279/G279*100</f>
        <v>#DIV/0!</v>
      </c>
    </row>
    <row r="280" spans="1:10" s="76" customFormat="1" ht="25.5" customHeight="1">
      <c r="A280" s="37">
        <v>233</v>
      </c>
      <c r="B280" s="72">
        <v>817000</v>
      </c>
      <c r="C280" s="73" t="s">
        <v>162</v>
      </c>
      <c r="D280" s="255">
        <v>0</v>
      </c>
      <c r="E280" s="255">
        <v>0</v>
      </c>
      <c r="F280" s="255">
        <v>3223</v>
      </c>
      <c r="G280" s="255">
        <v>0</v>
      </c>
      <c r="H280" s="255">
        <v>0</v>
      </c>
      <c r="I280" s="46" t="e">
        <f>H280/E280*100</f>
        <v>#DIV/0!</v>
      </c>
      <c r="J280" s="47" t="e">
        <f>H280/G280*100</f>
        <v>#DIV/0!</v>
      </c>
    </row>
    <row r="281" spans="1:10" s="76" customFormat="1" ht="25.5" customHeight="1">
      <c r="A281" s="37"/>
      <c r="B281" s="72"/>
      <c r="C281" s="73"/>
      <c r="D281" s="255"/>
      <c r="E281" s="255"/>
      <c r="F281" s="255"/>
      <c r="G281" s="255"/>
      <c r="H281" s="255"/>
      <c r="I281" s="46"/>
      <c r="J281" s="47"/>
    </row>
    <row r="282" spans="1:10" s="76" customFormat="1" ht="25.5" customHeight="1">
      <c r="A282" s="37">
        <v>234</v>
      </c>
      <c r="B282" s="77">
        <v>510000</v>
      </c>
      <c r="C282" s="78" t="s">
        <v>759</v>
      </c>
      <c r="D282" s="232">
        <f>D284+D291+D294+D299+D302+D305</f>
        <v>574149</v>
      </c>
      <c r="E282" s="232">
        <f>E284+E291+E294+E299+E302+E305</f>
        <v>465540</v>
      </c>
      <c r="F282" s="232">
        <f>F284+F291+F294+F299+F302+F305</f>
        <v>181559</v>
      </c>
      <c r="G282" s="232">
        <f>G284+G291+G294+G299+G302+G305</f>
        <v>1588899</v>
      </c>
      <c r="H282" s="232">
        <f>H284+H291+H294+H299+H302+H305</f>
        <v>1015948</v>
      </c>
      <c r="I282" s="50">
        <f>H282/E282*100</f>
        <v>218.23001245865018</v>
      </c>
      <c r="J282" s="43">
        <f>H282/G282*100</f>
        <v>63.94037632347934</v>
      </c>
    </row>
    <row r="283" spans="1:10" s="76" customFormat="1" ht="25.5" customHeight="1">
      <c r="A283" s="37"/>
      <c r="B283" s="80"/>
      <c r="C283" s="82"/>
      <c r="D283" s="249"/>
      <c r="E283" s="249"/>
      <c r="F283" s="249"/>
      <c r="G283" s="249"/>
      <c r="H283" s="249"/>
      <c r="I283" s="46"/>
      <c r="J283" s="47"/>
    </row>
    <row r="284" spans="1:10" s="76" customFormat="1" ht="25.5" customHeight="1">
      <c r="A284" s="37">
        <v>235</v>
      </c>
      <c r="B284" s="77">
        <v>511100</v>
      </c>
      <c r="C284" s="84" t="s">
        <v>758</v>
      </c>
      <c r="D284" s="219">
        <f>SUM(D285:D289)</f>
        <v>559475</v>
      </c>
      <c r="E284" s="219">
        <f>SUM(E285:E289)</f>
        <v>447240</v>
      </c>
      <c r="F284" s="219">
        <f>SUM(F285:F289)</f>
        <v>176388</v>
      </c>
      <c r="G284" s="219">
        <f>SUM(G285:G289)</f>
        <v>1575599</v>
      </c>
      <c r="H284" s="219">
        <f>SUM(H285:H289)</f>
        <v>956648</v>
      </c>
      <c r="I284" s="50">
        <f aca="true" t="shared" si="31" ref="I284:I292">H284/E284*100</f>
        <v>213.90036669349792</v>
      </c>
      <c r="J284" s="43">
        <f aca="true" t="shared" si="32" ref="J284:J292">H284/G284*100</f>
        <v>60.716464024158434</v>
      </c>
    </row>
    <row r="285" spans="1:10" s="87" customFormat="1" ht="25.5" customHeight="1">
      <c r="A285" s="9">
        <v>236</v>
      </c>
      <c r="B285" s="86" t="s">
        <v>163</v>
      </c>
      <c r="C285" s="73" t="s">
        <v>164</v>
      </c>
      <c r="D285" s="231">
        <f>'општинска управа'!D178</f>
        <v>559475</v>
      </c>
      <c r="E285" s="231">
        <f>'општинска управа'!E178</f>
        <v>447240</v>
      </c>
      <c r="F285" s="231">
        <f>'општинска управа'!F178</f>
        <v>160972</v>
      </c>
      <c r="G285" s="231">
        <f>'општинска управа'!G178</f>
        <v>1575599</v>
      </c>
      <c r="H285" s="231">
        <f>'општинска управа'!H178</f>
        <v>501648</v>
      </c>
      <c r="I285" s="46">
        <f t="shared" si="31"/>
        <v>112.16528038636973</v>
      </c>
      <c r="J285" s="47">
        <f t="shared" si="32"/>
        <v>31.838557907183233</v>
      </c>
    </row>
    <row r="286" spans="1:12" s="87" customFormat="1" ht="25.5" customHeight="1">
      <c r="A286" s="37">
        <v>237</v>
      </c>
      <c r="B286" s="212" t="s">
        <v>751</v>
      </c>
      <c r="C286" s="213" t="s">
        <v>750</v>
      </c>
      <c r="D286" s="231">
        <f>'општинска управа'!D179</f>
        <v>0</v>
      </c>
      <c r="E286" s="231">
        <f>'општинска управа'!E179</f>
        <v>0</v>
      </c>
      <c r="F286" s="231">
        <f>'општинска управа'!F179</f>
        <v>0</v>
      </c>
      <c r="G286" s="231">
        <f>'општинска управа'!G179</f>
        <v>0</v>
      </c>
      <c r="H286" s="231">
        <f>'општинска управа'!H179</f>
        <v>450000</v>
      </c>
      <c r="I286" s="54" t="e">
        <f>H286/E286*100</f>
        <v>#DIV/0!</v>
      </c>
      <c r="J286" s="54" t="e">
        <f>H286/G286*100</f>
        <v>#DIV/0!</v>
      </c>
      <c r="L286" s="292"/>
    </row>
    <row r="287" spans="1:10" s="87" customFormat="1" ht="25.5" customHeight="1">
      <c r="A287" s="9">
        <v>238</v>
      </c>
      <c r="B287" s="212" t="s">
        <v>513</v>
      </c>
      <c r="C287" s="213" t="s">
        <v>653</v>
      </c>
      <c r="D287" s="231">
        <f>'општинска управа'!D180</f>
        <v>0</v>
      </c>
      <c r="E287" s="231">
        <f>'општинска управа'!E180</f>
        <v>0</v>
      </c>
      <c r="F287" s="231">
        <f>'општинска управа'!F180</f>
        <v>0</v>
      </c>
      <c r="G287" s="231">
        <f>'општинска управа'!G180</f>
        <v>0</v>
      </c>
      <c r="H287" s="231">
        <f>'општинска управа'!H180</f>
        <v>5000</v>
      </c>
      <c r="I287" s="54" t="e">
        <f>H287/E287*100</f>
        <v>#DIV/0!</v>
      </c>
      <c r="J287" s="54" t="e">
        <f>H287/G287*100</f>
        <v>#DIV/0!</v>
      </c>
    </row>
    <row r="288" spans="1:10" s="87" customFormat="1" ht="25.5" customHeight="1">
      <c r="A288" s="37">
        <v>239</v>
      </c>
      <c r="B288" s="212" t="s">
        <v>512</v>
      </c>
      <c r="C288" s="213" t="s">
        <v>514</v>
      </c>
      <c r="D288" s="231">
        <f>'општинска управа'!D181</f>
        <v>0</v>
      </c>
      <c r="E288" s="231">
        <f>'општинска управа'!E181</f>
        <v>0</v>
      </c>
      <c r="F288" s="231">
        <f>'општинска управа'!F181</f>
        <v>6880</v>
      </c>
      <c r="G288" s="231">
        <f>'општинска управа'!G181</f>
        <v>0</v>
      </c>
      <c r="H288" s="231">
        <f>'општинска управа'!H181</f>
        <v>0</v>
      </c>
      <c r="I288" s="46" t="e">
        <f t="shared" si="31"/>
        <v>#DIV/0!</v>
      </c>
      <c r="J288" s="47" t="e">
        <f t="shared" si="32"/>
        <v>#DIV/0!</v>
      </c>
    </row>
    <row r="289" spans="1:10" s="87" customFormat="1" ht="25.5" customHeight="1">
      <c r="A289" s="9">
        <v>240</v>
      </c>
      <c r="B289" s="212" t="s">
        <v>515</v>
      </c>
      <c r="C289" s="213" t="s">
        <v>516</v>
      </c>
      <c r="D289" s="231">
        <f>'општинска управа'!D182</f>
        <v>0</v>
      </c>
      <c r="E289" s="231">
        <f>'општинска управа'!E182</f>
        <v>0</v>
      </c>
      <c r="F289" s="231">
        <f>'општинска управа'!F182</f>
        <v>8536</v>
      </c>
      <c r="G289" s="231">
        <f>'општинска управа'!G182</f>
        <v>0</v>
      </c>
      <c r="H289" s="231">
        <f>'општинска управа'!H182</f>
        <v>0</v>
      </c>
      <c r="I289" s="89" t="e">
        <f>H289/E289*100</f>
        <v>#DIV/0!</v>
      </c>
      <c r="J289" s="89" t="e">
        <f>H289/G289*100</f>
        <v>#DIV/0!</v>
      </c>
    </row>
    <row r="290" spans="1:10" s="87" customFormat="1" ht="25.5" customHeight="1">
      <c r="A290" s="9"/>
      <c r="B290" s="86"/>
      <c r="C290" s="73"/>
      <c r="D290" s="231"/>
      <c r="E290" s="231"/>
      <c r="F290" s="231"/>
      <c r="G290" s="231"/>
      <c r="H290" s="231"/>
      <c r="I290" s="46"/>
      <c r="J290" s="47"/>
    </row>
    <row r="291" spans="1:10" s="5" customFormat="1" ht="24" customHeight="1">
      <c r="A291" s="9">
        <v>241</v>
      </c>
      <c r="B291" s="138" t="s">
        <v>484</v>
      </c>
      <c r="C291" s="39" t="s">
        <v>485</v>
      </c>
      <c r="D291" s="219">
        <f>D292</f>
        <v>0</v>
      </c>
      <c r="E291" s="219">
        <f>E292</f>
        <v>0</v>
      </c>
      <c r="F291" s="219">
        <f>F292</f>
        <v>0</v>
      </c>
      <c r="G291" s="219">
        <f>G292</f>
        <v>0</v>
      </c>
      <c r="H291" s="219">
        <f>H292</f>
        <v>0</v>
      </c>
      <c r="I291" s="66" t="e">
        <f t="shared" si="31"/>
        <v>#DIV/0!</v>
      </c>
      <c r="J291" s="66" t="e">
        <f t="shared" si="32"/>
        <v>#DIV/0!</v>
      </c>
    </row>
    <row r="292" spans="1:10" s="87" customFormat="1" ht="24" customHeight="1">
      <c r="A292" s="9">
        <v>242</v>
      </c>
      <c r="B292" s="86" t="s">
        <v>500</v>
      </c>
      <c r="C292" s="73" t="s">
        <v>501</v>
      </c>
      <c r="D292" s="231">
        <f>'општинска управа'!D185</f>
        <v>0</v>
      </c>
      <c r="E292" s="231">
        <f>'општинска управа'!E185</f>
        <v>0</v>
      </c>
      <c r="F292" s="231">
        <f>'општинска управа'!F185</f>
        <v>0</v>
      </c>
      <c r="G292" s="231">
        <f>'општинска управа'!G185</f>
        <v>0</v>
      </c>
      <c r="H292" s="231">
        <f>'општинска управа'!H185</f>
        <v>0</v>
      </c>
      <c r="I292" s="54" t="e">
        <f t="shared" si="31"/>
        <v>#DIV/0!</v>
      </c>
      <c r="J292" s="54" t="e">
        <f t="shared" si="32"/>
        <v>#DIV/0!</v>
      </c>
    </row>
    <row r="293" spans="1:10" s="87" customFormat="1" ht="22.5" customHeight="1">
      <c r="A293" s="9"/>
      <c r="B293" s="86"/>
      <c r="C293" s="73"/>
      <c r="D293" s="231"/>
      <c r="E293" s="231"/>
      <c r="F293" s="231"/>
      <c r="G293" s="231"/>
      <c r="H293" s="231"/>
      <c r="I293" s="63"/>
      <c r="J293" s="54"/>
    </row>
    <row r="294" spans="1:10" s="79" customFormat="1" ht="24" customHeight="1">
      <c r="A294" s="9">
        <v>243</v>
      </c>
      <c r="B294" s="77">
        <v>511300</v>
      </c>
      <c r="C294" s="78" t="s">
        <v>761</v>
      </c>
      <c r="D294" s="219">
        <f>SUM(D295:D297)</f>
        <v>11451</v>
      </c>
      <c r="E294" s="219">
        <f>SUM(E295:E297)</f>
        <v>18300</v>
      </c>
      <c r="F294" s="219">
        <f>SUM(F295:F297)</f>
        <v>5171</v>
      </c>
      <c r="G294" s="219">
        <f>SUM(G295:G297)</f>
        <v>13300</v>
      </c>
      <c r="H294" s="219">
        <f>SUM(H295:H297)</f>
        <v>14300</v>
      </c>
      <c r="I294" s="50">
        <f>H294/E294*100</f>
        <v>78.14207650273224</v>
      </c>
      <c r="J294" s="43">
        <f>H294/G294*100</f>
        <v>107.51879699248121</v>
      </c>
    </row>
    <row r="295" spans="1:10" s="76" customFormat="1" ht="24" customHeight="1">
      <c r="A295" s="9">
        <v>244</v>
      </c>
      <c r="B295" s="80">
        <v>511300</v>
      </c>
      <c r="C295" s="88" t="s">
        <v>165</v>
      </c>
      <c r="D295" s="221">
        <f>'општинска управа'!D187+'средња школа'!D54+'Културни центар'!D60</f>
        <v>10579</v>
      </c>
      <c r="E295" s="221">
        <f>'општинска управа'!E187+'средња школа'!E54+'Културни центар'!E60</f>
        <v>13000</v>
      </c>
      <c r="F295" s="221">
        <f>'општинска управа'!F187+'средња школа'!F54+'Културни центар'!F60</f>
        <v>4872</v>
      </c>
      <c r="G295" s="221">
        <f>'општинска управа'!G187+'средња школа'!G54+'Културни центар'!G60</f>
        <v>13000</v>
      </c>
      <c r="H295" s="221">
        <f>'општинска управа'!H187+'средња школа'!H54+'Културни центар'!H60</f>
        <v>13000</v>
      </c>
      <c r="I295" s="46">
        <f>H295/E295*100</f>
        <v>100</v>
      </c>
      <c r="J295" s="47">
        <f>H295/G295*100</f>
        <v>100</v>
      </c>
    </row>
    <row r="296" spans="1:10" ht="24" customHeight="1">
      <c r="A296" s="9">
        <v>245</v>
      </c>
      <c r="B296" s="9">
        <v>511362</v>
      </c>
      <c r="C296" s="51" t="s">
        <v>406</v>
      </c>
      <c r="D296" s="221">
        <f>Библиотека!D31</f>
        <v>0</v>
      </c>
      <c r="E296" s="221">
        <f>Библиотека!E31</f>
        <v>300</v>
      </c>
      <c r="F296" s="221">
        <f>Библиотека!F31</f>
        <v>299</v>
      </c>
      <c r="G296" s="221">
        <f>Библиотека!G31</f>
        <v>300</v>
      </c>
      <c r="H296" s="221">
        <f>Библиотека!H31</f>
        <v>1300</v>
      </c>
      <c r="I296" s="54">
        <f>H296/E296*100</f>
        <v>433.3333333333333</v>
      </c>
      <c r="J296" s="54">
        <f>H296/G296*100</f>
        <v>433.3333333333333</v>
      </c>
    </row>
    <row r="297" spans="1:10" s="76" customFormat="1" ht="24" customHeight="1">
      <c r="A297" s="9">
        <v>246</v>
      </c>
      <c r="B297" s="80">
        <v>511373</v>
      </c>
      <c r="C297" s="82" t="s">
        <v>166</v>
      </c>
      <c r="D297" s="221">
        <f>'општинска управа'!D188</f>
        <v>872</v>
      </c>
      <c r="E297" s="221">
        <f>'општинска управа'!E188</f>
        <v>5000</v>
      </c>
      <c r="F297" s="221">
        <f>'општинска управа'!F188</f>
        <v>0</v>
      </c>
      <c r="G297" s="221">
        <f>'општинска управа'!G188</f>
        <v>0</v>
      </c>
      <c r="H297" s="221">
        <f>'општинска управа'!H188</f>
        <v>0</v>
      </c>
      <c r="I297" s="46">
        <f>H297/E297*100</f>
        <v>0</v>
      </c>
      <c r="J297" s="47" t="e">
        <f>H297/G297*100</f>
        <v>#DIV/0!</v>
      </c>
    </row>
    <row r="298" spans="1:10" s="76" customFormat="1" ht="22.5" customHeight="1">
      <c r="A298" s="37"/>
      <c r="B298" s="80"/>
      <c r="C298" s="88"/>
      <c r="D298" s="221"/>
      <c r="E298" s="221"/>
      <c r="F298" s="221"/>
      <c r="G298" s="221"/>
      <c r="H298" s="221"/>
      <c r="I298" s="46"/>
      <c r="J298" s="47"/>
    </row>
    <row r="299" spans="1:10" s="79" customFormat="1" ht="24" customHeight="1">
      <c r="A299" s="37">
        <v>247</v>
      </c>
      <c r="B299" s="77">
        <v>511700</v>
      </c>
      <c r="C299" s="78" t="s">
        <v>167</v>
      </c>
      <c r="D299" s="219">
        <f>D300</f>
        <v>0</v>
      </c>
      <c r="E299" s="219">
        <f>E300</f>
        <v>0</v>
      </c>
      <c r="F299" s="219">
        <f>F300</f>
        <v>0</v>
      </c>
      <c r="G299" s="219">
        <f>G300</f>
        <v>0</v>
      </c>
      <c r="H299" s="219">
        <f>H300</f>
        <v>20000</v>
      </c>
      <c r="I299" s="50" t="e">
        <f>H299/E299*100</f>
        <v>#DIV/0!</v>
      </c>
      <c r="J299" s="43" t="e">
        <f>H299/G299*100</f>
        <v>#DIV/0!</v>
      </c>
    </row>
    <row r="300" spans="1:10" s="76" customFormat="1" ht="24" customHeight="1">
      <c r="A300" s="37">
        <v>248</v>
      </c>
      <c r="B300" s="61" t="s">
        <v>502</v>
      </c>
      <c r="C300" s="51" t="s">
        <v>555</v>
      </c>
      <c r="D300" s="231">
        <f>'општинска управа'!D191</f>
        <v>0</v>
      </c>
      <c r="E300" s="231">
        <f>'општинска управа'!E191</f>
        <v>0</v>
      </c>
      <c r="F300" s="231">
        <f>'општинска управа'!F191</f>
        <v>0</v>
      </c>
      <c r="G300" s="231">
        <f>'општинска управа'!G191</f>
        <v>0</v>
      </c>
      <c r="H300" s="231">
        <f>'општинска управа'!H191</f>
        <v>20000</v>
      </c>
      <c r="I300" s="46" t="e">
        <f>H300/E300*100</f>
        <v>#DIV/0!</v>
      </c>
      <c r="J300" s="47" t="e">
        <f>H300/G300*100</f>
        <v>#DIV/0!</v>
      </c>
    </row>
    <row r="301" spans="1:10" s="76" customFormat="1" ht="22.5" customHeight="1">
      <c r="A301" s="37"/>
      <c r="B301" s="80"/>
      <c r="C301" s="88"/>
      <c r="D301" s="231"/>
      <c r="E301" s="231"/>
      <c r="F301" s="231"/>
      <c r="G301" s="231"/>
      <c r="H301" s="231"/>
      <c r="I301" s="46"/>
      <c r="J301" s="47"/>
    </row>
    <row r="302" spans="1:10" ht="24" customHeight="1">
      <c r="A302" s="37">
        <v>249</v>
      </c>
      <c r="B302" s="38">
        <v>513000</v>
      </c>
      <c r="C302" s="39" t="s">
        <v>168</v>
      </c>
      <c r="D302" s="219">
        <f>D303</f>
        <v>0</v>
      </c>
      <c r="E302" s="219">
        <f>E303</f>
        <v>0</v>
      </c>
      <c r="F302" s="219">
        <f>F303</f>
        <v>0</v>
      </c>
      <c r="G302" s="219">
        <f>G303</f>
        <v>0</v>
      </c>
      <c r="H302" s="219">
        <f>H303</f>
        <v>25000</v>
      </c>
      <c r="I302" s="50" t="e">
        <f>H302/E302*100</f>
        <v>#DIV/0!</v>
      </c>
      <c r="J302" s="43" t="e">
        <f>H302/G302*100</f>
        <v>#DIV/0!</v>
      </c>
    </row>
    <row r="303" spans="1:10" ht="24" customHeight="1">
      <c r="A303" s="37">
        <v>250</v>
      </c>
      <c r="B303" s="37">
        <v>513113</v>
      </c>
      <c r="C303" s="45" t="s">
        <v>169</v>
      </c>
      <c r="D303" s="221">
        <f>'општинска управа'!D194</f>
        <v>0</v>
      </c>
      <c r="E303" s="221">
        <f>'општинска управа'!E194</f>
        <v>0</v>
      </c>
      <c r="F303" s="221">
        <f>'општинска управа'!F194</f>
        <v>0</v>
      </c>
      <c r="G303" s="221">
        <f>'општинска управа'!G194</f>
        <v>0</v>
      </c>
      <c r="H303" s="221">
        <f>'општинска управа'!H194</f>
        <v>25000</v>
      </c>
      <c r="I303" s="46" t="e">
        <f>H303/E303*100</f>
        <v>#DIV/0!</v>
      </c>
      <c r="J303" s="47" t="e">
        <f>H303/G303*100</f>
        <v>#DIV/0!</v>
      </c>
    </row>
    <row r="304" spans="1:10" ht="24" customHeight="1">
      <c r="A304" s="37"/>
      <c r="B304" s="37"/>
      <c r="C304" s="45"/>
      <c r="D304" s="221"/>
      <c r="E304" s="221"/>
      <c r="F304" s="221"/>
      <c r="G304" s="221"/>
      <c r="H304" s="221"/>
      <c r="I304" s="46"/>
      <c r="J304" s="47"/>
    </row>
    <row r="305" spans="1:10" s="79" customFormat="1" ht="24" customHeight="1">
      <c r="A305" s="37">
        <v>251</v>
      </c>
      <c r="B305" s="81">
        <v>517100</v>
      </c>
      <c r="C305" s="69" t="s">
        <v>170</v>
      </c>
      <c r="D305" s="232">
        <f>D306</f>
        <v>3223</v>
      </c>
      <c r="E305" s="232">
        <f>E306</f>
        <v>0</v>
      </c>
      <c r="F305" s="232">
        <f>F306</f>
        <v>0</v>
      </c>
      <c r="G305" s="232">
        <f>G306</f>
        <v>0</v>
      </c>
      <c r="H305" s="232">
        <f>H306</f>
        <v>0</v>
      </c>
      <c r="I305" s="46" t="e">
        <f>H305/E305*100</f>
        <v>#DIV/0!</v>
      </c>
      <c r="J305" s="47" t="e">
        <f>H305/G305*100</f>
        <v>#DIV/0!</v>
      </c>
    </row>
    <row r="306" spans="1:10" s="87" customFormat="1" ht="24" customHeight="1">
      <c r="A306" s="9">
        <v>252</v>
      </c>
      <c r="B306" s="85">
        <v>517112</v>
      </c>
      <c r="C306" s="88" t="s">
        <v>171</v>
      </c>
      <c r="D306" s="220">
        <f>'општинска управа'!D197</f>
        <v>3223</v>
      </c>
      <c r="E306" s="220">
        <f>'општинска управа'!E197</f>
        <v>0</v>
      </c>
      <c r="F306" s="220">
        <f>'општинска управа'!F197</f>
        <v>0</v>
      </c>
      <c r="G306" s="220">
        <f>'општинска управа'!G197</f>
        <v>0</v>
      </c>
      <c r="H306" s="220">
        <f>'општинска управа'!H197</f>
        <v>0</v>
      </c>
      <c r="I306" s="46" t="e">
        <f>H306/E306*100</f>
        <v>#DIV/0!</v>
      </c>
      <c r="J306" s="47" t="e">
        <f>H306/G306*100</f>
        <v>#DIV/0!</v>
      </c>
    </row>
    <row r="307" spans="1:10" s="87" customFormat="1" ht="22.5" customHeight="1">
      <c r="A307" s="9"/>
      <c r="B307" s="85"/>
      <c r="C307" s="88"/>
      <c r="D307" s="220"/>
      <c r="E307" s="220"/>
      <c r="F307" s="220"/>
      <c r="G307" s="220"/>
      <c r="H307" s="220"/>
      <c r="I307" s="46"/>
      <c r="J307" s="47"/>
    </row>
    <row r="308" spans="1:10" s="79" customFormat="1" ht="24" customHeight="1">
      <c r="A308" s="37">
        <v>253</v>
      </c>
      <c r="B308" s="77"/>
      <c r="C308" s="78" t="s">
        <v>172</v>
      </c>
      <c r="D308" s="252">
        <f>D274+D276</f>
        <v>583742</v>
      </c>
      <c r="E308" s="252">
        <f>E274+E276</f>
        <v>354934</v>
      </c>
      <c r="F308" s="252">
        <f>F274+F276</f>
        <v>252810</v>
      </c>
      <c r="G308" s="252">
        <f>G274+G276</f>
        <v>-414291</v>
      </c>
      <c r="H308" s="252">
        <f>H274+H276</f>
        <v>-148003</v>
      </c>
      <c r="I308" s="50">
        <f aca="true" t="shared" si="33" ref="I308:I322">H308/E308*100</f>
        <v>-41.69873835699031</v>
      </c>
      <c r="J308" s="43">
        <f aca="true" t="shared" si="34" ref="J308:J322">H308/G308*100</f>
        <v>35.724406274816495</v>
      </c>
    </row>
    <row r="309" spans="1:10" s="79" customFormat="1" ht="24" customHeight="1">
      <c r="A309" s="9">
        <v>254</v>
      </c>
      <c r="B309" s="77"/>
      <c r="C309" s="78" t="s">
        <v>173</v>
      </c>
      <c r="D309" s="252">
        <f>D310+D314+D325</f>
        <v>232000</v>
      </c>
      <c r="E309" s="252">
        <f>E314+E325</f>
        <v>-354934</v>
      </c>
      <c r="F309" s="252">
        <f>F314+F325</f>
        <v>-261711</v>
      </c>
      <c r="G309" s="252">
        <f>G314+G325+G326</f>
        <v>414291</v>
      </c>
      <c r="H309" s="252">
        <f>H314+H325+H326</f>
        <v>148003</v>
      </c>
      <c r="I309" s="50">
        <f t="shared" si="33"/>
        <v>-41.69873835699031</v>
      </c>
      <c r="J309" s="43">
        <f t="shared" si="34"/>
        <v>35.724406274816495</v>
      </c>
    </row>
    <row r="310" spans="1:10" s="79" customFormat="1" ht="24" customHeight="1">
      <c r="A310" s="37">
        <v>255</v>
      </c>
      <c r="B310" s="77"/>
      <c r="C310" s="78" t="s">
        <v>505</v>
      </c>
      <c r="D310" s="252">
        <f aca="true" t="shared" si="35" ref="D310:H311">D311</f>
        <v>1006</v>
      </c>
      <c r="E310" s="252">
        <f t="shared" si="35"/>
        <v>0</v>
      </c>
      <c r="F310" s="252">
        <f t="shared" si="35"/>
        <v>0</v>
      </c>
      <c r="G310" s="252">
        <f t="shared" si="35"/>
        <v>0</v>
      </c>
      <c r="H310" s="252">
        <f t="shared" si="35"/>
        <v>0</v>
      </c>
      <c r="I310" s="50" t="e">
        <f t="shared" si="33"/>
        <v>#DIV/0!</v>
      </c>
      <c r="J310" s="43" t="e">
        <f t="shared" si="34"/>
        <v>#DIV/0!</v>
      </c>
    </row>
    <row r="311" spans="1:10" s="79" customFormat="1" ht="24" customHeight="1">
      <c r="A311" s="9">
        <v>256</v>
      </c>
      <c r="B311" s="77">
        <v>910000</v>
      </c>
      <c r="C311" s="78" t="s">
        <v>506</v>
      </c>
      <c r="D311" s="252">
        <f t="shared" si="35"/>
        <v>1006</v>
      </c>
      <c r="E311" s="252">
        <f t="shared" si="35"/>
        <v>0</v>
      </c>
      <c r="F311" s="252">
        <f t="shared" si="35"/>
        <v>0</v>
      </c>
      <c r="G311" s="252">
        <f t="shared" si="35"/>
        <v>0</v>
      </c>
      <c r="H311" s="252">
        <f t="shared" si="35"/>
        <v>0</v>
      </c>
      <c r="I311" s="50" t="e">
        <f t="shared" si="33"/>
        <v>#DIV/0!</v>
      </c>
      <c r="J311" s="43" t="e">
        <f t="shared" si="34"/>
        <v>#DIV/0!</v>
      </c>
    </row>
    <row r="312" spans="1:10" s="2" customFormat="1" ht="24" customHeight="1">
      <c r="A312" s="37">
        <v>257</v>
      </c>
      <c r="B312" s="49">
        <v>911413</v>
      </c>
      <c r="C312" s="60" t="s">
        <v>507</v>
      </c>
      <c r="D312" s="255">
        <v>1006</v>
      </c>
      <c r="E312" s="255">
        <v>0</v>
      </c>
      <c r="F312" s="255">
        <v>0</v>
      </c>
      <c r="G312" s="255">
        <v>0</v>
      </c>
      <c r="H312" s="255">
        <v>0</v>
      </c>
      <c r="I312" s="46" t="e">
        <f t="shared" si="33"/>
        <v>#DIV/0!</v>
      </c>
      <c r="J312" s="47" t="e">
        <f t="shared" si="34"/>
        <v>#DIV/0!</v>
      </c>
    </row>
    <row r="313" spans="1:10" s="2" customFormat="1" ht="22.5" customHeight="1">
      <c r="A313" s="37"/>
      <c r="B313" s="49"/>
      <c r="C313" s="60"/>
      <c r="D313" s="255"/>
      <c r="E313" s="255"/>
      <c r="F313" s="255"/>
      <c r="G313" s="255"/>
      <c r="H313" s="255"/>
      <c r="I313" s="46"/>
      <c r="J313" s="47"/>
    </row>
    <row r="314" spans="1:10" s="79" customFormat="1" ht="24" customHeight="1">
      <c r="A314" s="37">
        <v>258</v>
      </c>
      <c r="B314" s="77"/>
      <c r="C314" s="78" t="s">
        <v>508</v>
      </c>
      <c r="D314" s="252">
        <f>D315-D319</f>
        <v>230994</v>
      </c>
      <c r="E314" s="252">
        <f>E315-E319</f>
        <v>-354934</v>
      </c>
      <c r="F314" s="252">
        <f>F315-F319</f>
        <v>-261711</v>
      </c>
      <c r="G314" s="252">
        <f>G315-G319</f>
        <v>-355081</v>
      </c>
      <c r="H314" s="252">
        <f>H315-H319</f>
        <v>-301997</v>
      </c>
      <c r="I314" s="50">
        <f t="shared" si="33"/>
        <v>85.08539615815897</v>
      </c>
      <c r="J314" s="43">
        <f t="shared" si="34"/>
        <v>85.05017165097541</v>
      </c>
    </row>
    <row r="315" spans="1:10" s="79" customFormat="1" ht="24" customHeight="1">
      <c r="A315" s="9">
        <v>259</v>
      </c>
      <c r="B315" s="77">
        <v>920000</v>
      </c>
      <c r="C315" s="78" t="s">
        <v>174</v>
      </c>
      <c r="D315" s="252">
        <f aca="true" t="shared" si="36" ref="D315:H316">D316</f>
        <v>500000</v>
      </c>
      <c r="E315" s="252">
        <f t="shared" si="36"/>
        <v>0</v>
      </c>
      <c r="F315" s="252">
        <f t="shared" si="36"/>
        <v>0</v>
      </c>
      <c r="G315" s="252">
        <f t="shared" si="36"/>
        <v>0</v>
      </c>
      <c r="H315" s="252">
        <f t="shared" si="36"/>
        <v>0</v>
      </c>
      <c r="I315" s="50" t="e">
        <f t="shared" si="33"/>
        <v>#DIV/0!</v>
      </c>
      <c r="J315" s="43" t="e">
        <f t="shared" si="34"/>
        <v>#DIV/0!</v>
      </c>
    </row>
    <row r="316" spans="1:10" s="79" customFormat="1" ht="24" customHeight="1">
      <c r="A316" s="37">
        <v>260</v>
      </c>
      <c r="B316" s="77">
        <v>921000</v>
      </c>
      <c r="C316" s="78" t="s">
        <v>175</v>
      </c>
      <c r="D316" s="248">
        <f t="shared" si="36"/>
        <v>500000</v>
      </c>
      <c r="E316" s="248">
        <f t="shared" si="36"/>
        <v>0</v>
      </c>
      <c r="F316" s="248">
        <f t="shared" si="36"/>
        <v>0</v>
      </c>
      <c r="G316" s="248">
        <f t="shared" si="36"/>
        <v>0</v>
      </c>
      <c r="H316" s="248">
        <f t="shared" si="36"/>
        <v>0</v>
      </c>
      <c r="I316" s="50" t="e">
        <f t="shared" si="33"/>
        <v>#DIV/0!</v>
      </c>
      <c r="J316" s="43" t="e">
        <f t="shared" si="34"/>
        <v>#DIV/0!</v>
      </c>
    </row>
    <row r="317" spans="1:10" s="79" customFormat="1" ht="24" customHeight="1">
      <c r="A317" s="9">
        <v>261</v>
      </c>
      <c r="B317" s="72">
        <v>921241</v>
      </c>
      <c r="C317" s="73" t="s">
        <v>176</v>
      </c>
      <c r="D317" s="255">
        <v>500000</v>
      </c>
      <c r="E317" s="255">
        <v>0</v>
      </c>
      <c r="F317" s="255">
        <v>0</v>
      </c>
      <c r="G317" s="255">
        <v>0</v>
      </c>
      <c r="H317" s="255">
        <v>0</v>
      </c>
      <c r="I317" s="46" t="e">
        <f>H317/E317*100</f>
        <v>#DIV/0!</v>
      </c>
      <c r="J317" s="47" t="e">
        <f>H317/G317*100</f>
        <v>#DIV/0!</v>
      </c>
    </row>
    <row r="318" spans="1:10" s="79" customFormat="1" ht="22.5" customHeight="1">
      <c r="A318" s="37"/>
      <c r="B318" s="72"/>
      <c r="C318" s="73"/>
      <c r="D318" s="255"/>
      <c r="E318" s="255"/>
      <c r="F318" s="255"/>
      <c r="G318" s="255"/>
      <c r="H318" s="255"/>
      <c r="I318" s="46"/>
      <c r="J318" s="47"/>
    </row>
    <row r="319" spans="1:10" ht="24" customHeight="1">
      <c r="A319" s="37">
        <v>262</v>
      </c>
      <c r="B319" s="77">
        <v>620000</v>
      </c>
      <c r="C319" s="39" t="s">
        <v>177</v>
      </c>
      <c r="D319" s="219">
        <f>D320</f>
        <v>269006</v>
      </c>
      <c r="E319" s="219">
        <f>E320</f>
        <v>354934</v>
      </c>
      <c r="F319" s="219">
        <f>F320</f>
        <v>261711</v>
      </c>
      <c r="G319" s="219">
        <f>G320</f>
        <v>355081</v>
      </c>
      <c r="H319" s="219">
        <f>H320</f>
        <v>301997</v>
      </c>
      <c r="I319" s="50">
        <f t="shared" si="33"/>
        <v>85.08539615815897</v>
      </c>
      <c r="J319" s="43">
        <f t="shared" si="34"/>
        <v>85.05017165097541</v>
      </c>
    </row>
    <row r="320" spans="1:10" ht="24" customHeight="1">
      <c r="A320" s="37">
        <v>263</v>
      </c>
      <c r="B320" s="38">
        <v>621300</v>
      </c>
      <c r="C320" s="39" t="s">
        <v>760</v>
      </c>
      <c r="D320" s="232">
        <f>D321+D322+D323</f>
        <v>269006</v>
      </c>
      <c r="E320" s="232">
        <f>E321+E322+E323</f>
        <v>354934</v>
      </c>
      <c r="F320" s="232">
        <f>F321+F322+F323</f>
        <v>261711</v>
      </c>
      <c r="G320" s="232">
        <f>G321+G322+G323</f>
        <v>355081</v>
      </c>
      <c r="H320" s="232">
        <f>H321+H322+H323</f>
        <v>301997</v>
      </c>
      <c r="I320" s="50">
        <f t="shared" si="33"/>
        <v>85.08539615815897</v>
      </c>
      <c r="J320" s="43">
        <f t="shared" si="34"/>
        <v>85.05017165097541</v>
      </c>
    </row>
    <row r="321" spans="1:10" ht="24" customHeight="1">
      <c r="A321" s="37">
        <v>264</v>
      </c>
      <c r="B321" s="37">
        <v>621323</v>
      </c>
      <c r="C321" s="51" t="s">
        <v>178</v>
      </c>
      <c r="D321" s="221">
        <f>'општинска управа'!D201</f>
        <v>157895</v>
      </c>
      <c r="E321" s="221">
        <f>'општинска управа'!E201</f>
        <v>157895</v>
      </c>
      <c r="F321" s="221">
        <f>'општинска управа'!F201</f>
        <v>118421</v>
      </c>
      <c r="G321" s="221">
        <f>'општинска управа'!G201</f>
        <v>157895</v>
      </c>
      <c r="H321" s="221">
        <f>'општинска управа'!H201</f>
        <v>157895</v>
      </c>
      <c r="I321" s="46">
        <f t="shared" si="33"/>
        <v>100</v>
      </c>
      <c r="J321" s="47">
        <f t="shared" si="34"/>
        <v>100</v>
      </c>
    </row>
    <row r="322" spans="1:10" ht="24" customHeight="1">
      <c r="A322" s="37">
        <v>265</v>
      </c>
      <c r="B322" s="37">
        <v>621323</v>
      </c>
      <c r="C322" s="51" t="s">
        <v>179</v>
      </c>
      <c r="D322" s="221">
        <f>'општинска управа'!D202</f>
        <v>111111</v>
      </c>
      <c r="E322" s="221">
        <f>'општинска управа'!E202</f>
        <v>111111</v>
      </c>
      <c r="F322" s="221">
        <f>'општинска управа'!F202</f>
        <v>83333</v>
      </c>
      <c r="G322" s="221">
        <f>'општинска управа'!G202</f>
        <v>111111</v>
      </c>
      <c r="H322" s="221">
        <f>'општинска управа'!H202</f>
        <v>37037</v>
      </c>
      <c r="I322" s="46">
        <f t="shared" si="33"/>
        <v>33.33333333333333</v>
      </c>
      <c r="J322" s="47">
        <f t="shared" si="34"/>
        <v>33.33333333333333</v>
      </c>
    </row>
    <row r="323" spans="1:10" s="5" customFormat="1" ht="24" customHeight="1">
      <c r="A323" s="37">
        <v>266</v>
      </c>
      <c r="B323" s="9">
        <v>621341</v>
      </c>
      <c r="C323" s="19" t="s">
        <v>180</v>
      </c>
      <c r="D323" s="221">
        <f>'општинска управа'!D203</f>
        <v>0</v>
      </c>
      <c r="E323" s="221">
        <f>'општинска управа'!E203</f>
        <v>85928</v>
      </c>
      <c r="F323" s="221">
        <f>'општинска управа'!F203</f>
        <v>59957</v>
      </c>
      <c r="G323" s="221">
        <f>'општинска управа'!G203</f>
        <v>86075</v>
      </c>
      <c r="H323" s="221">
        <f>'општинска управа'!H203</f>
        <v>107065</v>
      </c>
      <c r="I323" s="54">
        <f>H323/E323*100</f>
        <v>124.59850107066381</v>
      </c>
      <c r="J323" s="54">
        <f>H323/G323*100</f>
        <v>124.38571013650885</v>
      </c>
    </row>
    <row r="324" spans="1:10" s="76" customFormat="1" ht="22.5" customHeight="1">
      <c r="A324" s="37"/>
      <c r="B324" s="72"/>
      <c r="C324" s="73"/>
      <c r="D324" s="255"/>
      <c r="E324" s="255"/>
      <c r="F324" s="255"/>
      <c r="G324" s="255"/>
      <c r="H324" s="255"/>
      <c r="I324" s="46"/>
      <c r="J324" s="47"/>
    </row>
    <row r="325" spans="1:10" s="5" customFormat="1" ht="24" customHeight="1">
      <c r="A325" s="9">
        <v>267</v>
      </c>
      <c r="B325" s="68"/>
      <c r="C325" s="90" t="s">
        <v>509</v>
      </c>
      <c r="D325" s="242">
        <v>0</v>
      </c>
      <c r="E325" s="242">
        <v>0</v>
      </c>
      <c r="F325" s="242">
        <v>0</v>
      </c>
      <c r="G325" s="242">
        <v>309108</v>
      </c>
      <c r="H325" s="242">
        <v>0</v>
      </c>
      <c r="I325" s="67"/>
      <c r="J325" s="66"/>
    </row>
    <row r="326" spans="1:10" s="5" customFormat="1" ht="24" customHeight="1">
      <c r="A326" s="9">
        <v>268</v>
      </c>
      <c r="B326" s="68"/>
      <c r="C326" s="90" t="s">
        <v>490</v>
      </c>
      <c r="D326" s="242">
        <v>0</v>
      </c>
      <c r="E326" s="242">
        <v>0</v>
      </c>
      <c r="F326" s="242">
        <v>0</v>
      </c>
      <c r="G326" s="242">
        <v>460264</v>
      </c>
      <c r="H326" s="242">
        <v>450000</v>
      </c>
      <c r="I326" s="67"/>
      <c r="J326" s="66"/>
    </row>
    <row r="327" spans="1:10" s="5" customFormat="1" ht="23.25" customHeight="1">
      <c r="A327" s="145"/>
      <c r="B327" s="68"/>
      <c r="C327" s="90"/>
      <c r="D327" s="242"/>
      <c r="E327" s="242"/>
      <c r="F327" s="242"/>
      <c r="G327" s="242"/>
      <c r="H327" s="242"/>
      <c r="I327" s="67"/>
      <c r="J327" s="66"/>
    </row>
    <row r="328" spans="1:10" s="79" customFormat="1" ht="24" customHeight="1">
      <c r="A328" s="37">
        <v>269</v>
      </c>
      <c r="B328" s="77"/>
      <c r="C328" s="78" t="s">
        <v>181</v>
      </c>
      <c r="D328" s="252">
        <f>D308+D309</f>
        <v>815742</v>
      </c>
      <c r="E328" s="252">
        <f>E308+E309</f>
        <v>0</v>
      </c>
      <c r="F328" s="252">
        <f>F308+F309</f>
        <v>-8901</v>
      </c>
      <c r="G328" s="252">
        <f>G308+G309</f>
        <v>0</v>
      </c>
      <c r="H328" s="252">
        <f>H308+H309</f>
        <v>0</v>
      </c>
      <c r="I328" s="46" t="e">
        <f>H328/E328*100</f>
        <v>#DIV/0!</v>
      </c>
      <c r="J328" s="47" t="e">
        <f>H328/G328*100</f>
        <v>#DIV/0!</v>
      </c>
    </row>
    <row r="329" spans="1:10" ht="25.5" customHeight="1">
      <c r="A329" s="293"/>
      <c r="B329" s="92"/>
      <c r="C329" s="93"/>
      <c r="D329" s="256"/>
      <c r="E329" s="257"/>
      <c r="F329" s="257"/>
      <c r="G329" s="256"/>
      <c r="H329" s="256"/>
      <c r="I329" s="96"/>
      <c r="J329" s="96"/>
    </row>
  </sheetData>
  <sheetProtection/>
  <mergeCells count="12">
    <mergeCell ref="F3:F5"/>
    <mergeCell ref="G3:G5"/>
    <mergeCell ref="H3:H5"/>
    <mergeCell ref="I4:I5"/>
    <mergeCell ref="J4:J5"/>
    <mergeCell ref="D3:D5"/>
    <mergeCell ref="A1:J1"/>
    <mergeCell ref="A2:J2"/>
    <mergeCell ref="A3:A6"/>
    <mergeCell ref="B3:B5"/>
    <mergeCell ref="C3:C5"/>
    <mergeCell ref="E3:E5"/>
  </mergeCells>
  <printOptions/>
  <pageMargins left="0.3937007874015748" right="0.15748031496062992" top="0.3937007874015748" bottom="0.2755905511811024" header="0.5118110236220472" footer="0.5118110236220472"/>
  <pageSetup horizontalDpi="300" verticalDpi="3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P69"/>
  <sheetViews>
    <sheetView zoomScalePageLayoutView="0" workbookViewId="0" topLeftCell="A1">
      <selection activeCell="H3" sqref="H3:H5"/>
    </sheetView>
  </sheetViews>
  <sheetFormatPr defaultColWidth="9.140625" defaultRowHeight="12.75"/>
  <cols>
    <col min="1" max="1" width="4.57421875" style="131" customWidth="1"/>
    <col min="2" max="2" width="6.8515625" style="1" customWidth="1"/>
    <col min="3" max="3" width="36.57421875" style="59" customWidth="1"/>
    <col min="4" max="4" width="9.57421875" style="234" customWidth="1"/>
    <col min="5" max="5" width="9.140625" style="234" customWidth="1"/>
    <col min="6" max="6" width="9.7109375" style="234" customWidth="1"/>
    <col min="7" max="7" width="9.140625" style="234" customWidth="1"/>
    <col min="8" max="8" width="9.421875" style="234" customWidth="1"/>
    <col min="9" max="10" width="6.28125" style="11" customWidth="1"/>
    <col min="11" max="11" width="9.28125" style="2" customWidth="1"/>
    <col min="12" max="15" width="10.140625" style="2" customWidth="1"/>
  </cols>
  <sheetData>
    <row r="1" spans="1:10" s="5" customFormat="1" ht="20.25" customHeight="1">
      <c r="A1" s="321" t="s">
        <v>359</v>
      </c>
      <c r="B1" s="321"/>
      <c r="C1" s="321"/>
      <c r="D1" s="321"/>
      <c r="E1" s="321"/>
      <c r="F1" s="235"/>
      <c r="G1" s="214"/>
      <c r="H1" s="214"/>
      <c r="I1" s="135"/>
      <c r="J1" s="135"/>
    </row>
    <row r="2" spans="1:10" s="5" customFormat="1" ht="20.25" customHeight="1">
      <c r="A2" s="321" t="s">
        <v>360</v>
      </c>
      <c r="B2" s="321"/>
      <c r="C2" s="321"/>
      <c r="D2" s="215"/>
      <c r="E2" s="215"/>
      <c r="F2" s="215"/>
      <c r="G2" s="215"/>
      <c r="H2" s="215"/>
      <c r="I2" s="135"/>
      <c r="J2" s="135"/>
    </row>
    <row r="3" spans="1:10" ht="13.5" customHeight="1">
      <c r="A3" s="315" t="s">
        <v>232</v>
      </c>
      <c r="B3" s="325" t="s">
        <v>2</v>
      </c>
      <c r="C3" s="324" t="s">
        <v>3</v>
      </c>
      <c r="D3" s="310" t="s">
        <v>496</v>
      </c>
      <c r="E3" s="323" t="s">
        <v>469</v>
      </c>
      <c r="F3" s="323" t="s">
        <v>495</v>
      </c>
      <c r="G3" s="310" t="s">
        <v>473</v>
      </c>
      <c r="H3" s="310" t="s">
        <v>766</v>
      </c>
      <c r="I3" s="145" t="s">
        <v>4</v>
      </c>
      <c r="J3" s="145" t="s">
        <v>4</v>
      </c>
    </row>
    <row r="4" spans="1:10" ht="13.5" customHeight="1">
      <c r="A4" s="315"/>
      <c r="B4" s="325"/>
      <c r="C4" s="324"/>
      <c r="D4" s="310"/>
      <c r="E4" s="323"/>
      <c r="F4" s="323"/>
      <c r="G4" s="310"/>
      <c r="H4" s="310"/>
      <c r="I4" s="320" t="s">
        <v>517</v>
      </c>
      <c r="J4" s="320" t="s">
        <v>511</v>
      </c>
    </row>
    <row r="5" spans="1:10" ht="13.5" customHeight="1">
      <c r="A5" s="315"/>
      <c r="B5" s="325"/>
      <c r="C5" s="324"/>
      <c r="D5" s="310"/>
      <c r="E5" s="323"/>
      <c r="F5" s="323"/>
      <c r="G5" s="310"/>
      <c r="H5" s="310"/>
      <c r="I5" s="320"/>
      <c r="J5" s="320"/>
    </row>
    <row r="6" spans="1:10" ht="25.5" customHeight="1">
      <c r="A6" s="18"/>
      <c r="B6" s="155">
        <v>1</v>
      </c>
      <c r="C6" s="37">
        <v>2</v>
      </c>
      <c r="D6" s="217">
        <v>3</v>
      </c>
      <c r="E6" s="217">
        <v>4</v>
      </c>
      <c r="F6" s="217">
        <v>5</v>
      </c>
      <c r="G6" s="217">
        <v>6</v>
      </c>
      <c r="H6" s="236">
        <v>7</v>
      </c>
      <c r="I6" s="9">
        <v>8</v>
      </c>
      <c r="J6" s="9">
        <v>9</v>
      </c>
    </row>
    <row r="7" spans="1:10" s="5" customFormat="1" ht="23.25" customHeight="1">
      <c r="A7" s="136">
        <v>1</v>
      </c>
      <c r="B7" s="137" t="s">
        <v>234</v>
      </c>
      <c r="C7" s="35" t="s">
        <v>597</v>
      </c>
      <c r="D7" s="218">
        <f>D9+D24+D53</f>
        <v>465872</v>
      </c>
      <c r="E7" s="218">
        <f>E9+E24+E53</f>
        <v>572177</v>
      </c>
      <c r="F7" s="218">
        <f>F9+F24+F53</f>
        <v>351541</v>
      </c>
      <c r="G7" s="218">
        <f>G9+G24+G53</f>
        <v>487620</v>
      </c>
      <c r="H7" s="218">
        <f>H9+H24+H53</f>
        <v>540791</v>
      </c>
      <c r="I7" s="66">
        <f>H7/E7*100</f>
        <v>94.51463445751926</v>
      </c>
      <c r="J7" s="66">
        <f>H7/G7*100</f>
        <v>110.90418768713342</v>
      </c>
    </row>
    <row r="8" spans="1:10" s="5" customFormat="1" ht="23.25" customHeight="1">
      <c r="A8" s="136"/>
      <c r="B8" s="137"/>
      <c r="C8" s="35"/>
      <c r="D8" s="218"/>
      <c r="E8" s="218"/>
      <c r="F8" s="218"/>
      <c r="G8" s="218"/>
      <c r="H8" s="218"/>
      <c r="I8" s="66"/>
      <c r="J8" s="66"/>
    </row>
    <row r="9" spans="1:10" s="5" customFormat="1" ht="26.25" customHeight="1">
      <c r="A9" s="136">
        <v>2</v>
      </c>
      <c r="B9" s="6">
        <v>411000</v>
      </c>
      <c r="C9" s="39" t="s">
        <v>596</v>
      </c>
      <c r="D9" s="219">
        <f>D10+D15+D21</f>
        <v>0</v>
      </c>
      <c r="E9" s="219">
        <f>E10+E15+E21</f>
        <v>58426</v>
      </c>
      <c r="F9" s="219">
        <f>F10+F15+F21</f>
        <v>20</v>
      </c>
      <c r="G9" s="219">
        <f>G10+G15+G21</f>
        <v>20</v>
      </c>
      <c r="H9" s="219">
        <f>H10+H15+H21</f>
        <v>26100</v>
      </c>
      <c r="I9" s="66">
        <f>H9/E9*100</f>
        <v>44.6718926505323</v>
      </c>
      <c r="J9" s="66">
        <f>H9/G9*100</f>
        <v>130500</v>
      </c>
    </row>
    <row r="10" spans="1:10" s="5" customFormat="1" ht="26.25" customHeight="1">
      <c r="A10" s="9">
        <v>3</v>
      </c>
      <c r="B10" s="6">
        <v>411100</v>
      </c>
      <c r="C10" s="39" t="s">
        <v>595</v>
      </c>
      <c r="D10" s="219">
        <f>SUM(D11:D13)</f>
        <v>0</v>
      </c>
      <c r="E10" s="219">
        <f>SUM(E11:E13)</f>
        <v>54785</v>
      </c>
      <c r="F10" s="219">
        <f>SUM(F11:F13)</f>
        <v>0</v>
      </c>
      <c r="G10" s="219">
        <f>SUM(G11:G13)</f>
        <v>0</v>
      </c>
      <c r="H10" s="219">
        <f>SUM(H11:H13)</f>
        <v>23423</v>
      </c>
      <c r="I10" s="66">
        <f>H10/E10*100</f>
        <v>42.754403577621616</v>
      </c>
      <c r="J10" s="66" t="e">
        <f>H10/G10*100</f>
        <v>#DIV/0!</v>
      </c>
    </row>
    <row r="11" spans="1:10" s="5" customFormat="1" ht="26.25" customHeight="1">
      <c r="A11" s="9">
        <v>4</v>
      </c>
      <c r="B11" s="9">
        <v>411111</v>
      </c>
      <c r="C11" s="45" t="s">
        <v>45</v>
      </c>
      <c r="D11" s="220">
        <v>0</v>
      </c>
      <c r="E11" s="221">
        <v>33755</v>
      </c>
      <c r="F11" s="221">
        <v>0</v>
      </c>
      <c r="G11" s="220">
        <v>0</v>
      </c>
      <c r="H11" s="221">
        <v>14364</v>
      </c>
      <c r="I11" s="54">
        <f>H11/E11*100</f>
        <v>42.55369574877796</v>
      </c>
      <c r="J11" s="54" t="e">
        <f>H11/G11*100</f>
        <v>#DIV/0!</v>
      </c>
    </row>
    <row r="12" spans="1:12" s="5" customFormat="1" ht="26.25" customHeight="1">
      <c r="A12" s="9">
        <v>5</v>
      </c>
      <c r="B12" s="9">
        <v>411191</v>
      </c>
      <c r="C12" s="45" t="s">
        <v>339</v>
      </c>
      <c r="D12" s="220">
        <v>0</v>
      </c>
      <c r="E12" s="221">
        <v>2951</v>
      </c>
      <c r="F12" s="221">
        <v>0</v>
      </c>
      <c r="G12" s="220">
        <v>0</v>
      </c>
      <c r="H12" s="221">
        <v>1329</v>
      </c>
      <c r="I12" s="54">
        <f>H12/E12*100</f>
        <v>45.035581158929176</v>
      </c>
      <c r="J12" s="54" t="e">
        <f>H12/G12*100</f>
        <v>#DIV/0!</v>
      </c>
      <c r="L12" s="103"/>
    </row>
    <row r="13" spans="1:10" s="5" customFormat="1" ht="26.25" customHeight="1">
      <c r="A13" s="9">
        <v>6</v>
      </c>
      <c r="B13" s="9">
        <v>411192</v>
      </c>
      <c r="C13" s="45" t="s">
        <v>48</v>
      </c>
      <c r="D13" s="220">
        <v>0</v>
      </c>
      <c r="E13" s="221">
        <v>18079</v>
      </c>
      <c r="F13" s="221">
        <v>0</v>
      </c>
      <c r="G13" s="220">
        <v>0</v>
      </c>
      <c r="H13" s="221">
        <v>7730</v>
      </c>
      <c r="I13" s="54">
        <f>H13/E13*100</f>
        <v>42.75678964544499</v>
      </c>
      <c r="J13" s="54" t="e">
        <f>H13/G13*100</f>
        <v>#DIV/0!</v>
      </c>
    </row>
    <row r="14" spans="1:16" s="5" customFormat="1" ht="26.25" customHeight="1">
      <c r="A14" s="9"/>
      <c r="B14" s="9"/>
      <c r="C14" s="45"/>
      <c r="D14" s="221"/>
      <c r="E14" s="221"/>
      <c r="F14" s="221"/>
      <c r="G14" s="221"/>
      <c r="H14" s="221"/>
      <c r="I14" s="66"/>
      <c r="J14" s="54"/>
      <c r="O14" s="103"/>
      <c r="P14" s="103"/>
    </row>
    <row r="15" spans="1:12" s="5" customFormat="1" ht="26.25" customHeight="1">
      <c r="A15" s="9">
        <v>7</v>
      </c>
      <c r="B15" s="6">
        <v>411200</v>
      </c>
      <c r="C15" s="39" t="s">
        <v>594</v>
      </c>
      <c r="D15" s="219">
        <f>SUM(D16:D19)</f>
        <v>0</v>
      </c>
      <c r="E15" s="219">
        <f>SUM(E16:E19)</f>
        <v>3245</v>
      </c>
      <c r="F15" s="219">
        <f>SUM(F16:F19)</f>
        <v>20</v>
      </c>
      <c r="G15" s="219">
        <f>SUM(G16:G19)</f>
        <v>20</v>
      </c>
      <c r="H15" s="219">
        <f>SUM(H16:H19)</f>
        <v>2545</v>
      </c>
      <c r="I15" s="66">
        <f>H15/E15*100</f>
        <v>78.42835130970724</v>
      </c>
      <c r="J15" s="66">
        <f>H15/G15*100</f>
        <v>12725</v>
      </c>
      <c r="L15" s="103"/>
    </row>
    <row r="16" spans="1:10" s="5" customFormat="1" ht="26.25" customHeight="1">
      <c r="A16" s="9">
        <v>8</v>
      </c>
      <c r="B16" s="9">
        <v>411211</v>
      </c>
      <c r="C16" s="51" t="s">
        <v>49</v>
      </c>
      <c r="D16" s="221">
        <v>0</v>
      </c>
      <c r="E16" s="221">
        <v>2145</v>
      </c>
      <c r="F16" s="221">
        <v>0</v>
      </c>
      <c r="G16" s="221">
        <v>0</v>
      </c>
      <c r="H16" s="221">
        <v>2145</v>
      </c>
      <c r="I16" s="54">
        <f>H16/E16*100</f>
        <v>100</v>
      </c>
      <c r="J16" s="54" t="e">
        <f>H16/G16*100</f>
        <v>#DIV/0!</v>
      </c>
    </row>
    <row r="17" spans="1:12" s="5" customFormat="1" ht="26.25" customHeight="1">
      <c r="A17" s="9">
        <v>9</v>
      </c>
      <c r="B17" s="9">
        <v>411221</v>
      </c>
      <c r="C17" s="45" t="s">
        <v>50</v>
      </c>
      <c r="D17" s="220">
        <v>0</v>
      </c>
      <c r="E17" s="221">
        <v>0</v>
      </c>
      <c r="F17" s="221">
        <v>0</v>
      </c>
      <c r="G17" s="220">
        <v>0</v>
      </c>
      <c r="H17" s="221">
        <v>0</v>
      </c>
      <c r="I17" s="54" t="e">
        <f>H17/E17*100</f>
        <v>#DIV/0!</v>
      </c>
      <c r="J17" s="54" t="e">
        <f>H17/G17*100</f>
        <v>#DIV/0!</v>
      </c>
      <c r="L17" s="103"/>
    </row>
    <row r="18" spans="1:12" s="5" customFormat="1" ht="26.25" customHeight="1">
      <c r="A18" s="9">
        <v>10</v>
      </c>
      <c r="B18" s="9">
        <v>411222</v>
      </c>
      <c r="C18" s="45" t="s">
        <v>51</v>
      </c>
      <c r="D18" s="220">
        <v>0</v>
      </c>
      <c r="E18" s="221">
        <v>600</v>
      </c>
      <c r="F18" s="221">
        <v>0</v>
      </c>
      <c r="G18" s="220">
        <v>0</v>
      </c>
      <c r="H18" s="220">
        <v>200</v>
      </c>
      <c r="I18" s="54">
        <f>H18/E18*100</f>
        <v>33.33333333333333</v>
      </c>
      <c r="J18" s="54" t="e">
        <f>H18/G18*100</f>
        <v>#DIV/0!</v>
      </c>
      <c r="L18" s="103"/>
    </row>
    <row r="19" spans="1:10" ht="26.25" customHeight="1">
      <c r="A19" s="9">
        <v>11</v>
      </c>
      <c r="B19" s="9">
        <v>411260</v>
      </c>
      <c r="C19" s="51" t="s">
        <v>548</v>
      </c>
      <c r="D19" s="221">
        <v>0</v>
      </c>
      <c r="E19" s="221">
        <v>500</v>
      </c>
      <c r="F19" s="221">
        <v>20</v>
      </c>
      <c r="G19" s="221">
        <v>20</v>
      </c>
      <c r="H19" s="222">
        <v>200</v>
      </c>
      <c r="I19" s="54">
        <f>H19/E19*100</f>
        <v>40</v>
      </c>
      <c r="J19" s="54">
        <f>H19/G19*100</f>
        <v>1000</v>
      </c>
    </row>
    <row r="20" spans="1:12" s="5" customFormat="1" ht="26.25" customHeight="1">
      <c r="A20" s="9"/>
      <c r="B20" s="9"/>
      <c r="C20" s="45"/>
      <c r="D20" s="221"/>
      <c r="E20" s="221"/>
      <c r="F20" s="221"/>
      <c r="G20" s="221"/>
      <c r="H20" s="221"/>
      <c r="I20" s="66"/>
      <c r="J20" s="54"/>
      <c r="L20" s="103"/>
    </row>
    <row r="21" spans="1:10" s="5" customFormat="1" ht="26.25" customHeight="1">
      <c r="A21" s="9">
        <v>12</v>
      </c>
      <c r="B21" s="6">
        <v>411290</v>
      </c>
      <c r="C21" s="39" t="s">
        <v>54</v>
      </c>
      <c r="D21" s="219">
        <f>D22</f>
        <v>0</v>
      </c>
      <c r="E21" s="219">
        <f>E22</f>
        <v>396</v>
      </c>
      <c r="F21" s="219">
        <f>F22</f>
        <v>0</v>
      </c>
      <c r="G21" s="219">
        <f>G22</f>
        <v>0</v>
      </c>
      <c r="H21" s="219">
        <f>H22</f>
        <v>132</v>
      </c>
      <c r="I21" s="66">
        <f>H21/E21*100</f>
        <v>33.33333333333333</v>
      </c>
      <c r="J21" s="66" t="e">
        <f>H21/G21*100</f>
        <v>#DIV/0!</v>
      </c>
    </row>
    <row r="22" spans="1:10" s="5" customFormat="1" ht="26.25" customHeight="1">
      <c r="A22" s="9">
        <v>13</v>
      </c>
      <c r="B22" s="9">
        <v>411290</v>
      </c>
      <c r="C22" s="60" t="s">
        <v>54</v>
      </c>
      <c r="D22" s="220">
        <v>0</v>
      </c>
      <c r="E22" s="221">
        <v>396</v>
      </c>
      <c r="F22" s="221">
        <v>0</v>
      </c>
      <c r="G22" s="220">
        <v>0</v>
      </c>
      <c r="H22" s="221">
        <v>132</v>
      </c>
      <c r="I22" s="54">
        <f>H22/E22*100</f>
        <v>33.33333333333333</v>
      </c>
      <c r="J22" s="54" t="e">
        <f>H22/G22*100</f>
        <v>#DIV/0!</v>
      </c>
    </row>
    <row r="23" spans="1:10" s="5" customFormat="1" ht="26.25" customHeight="1">
      <c r="A23" s="9"/>
      <c r="B23" s="9"/>
      <c r="C23" s="60"/>
      <c r="D23" s="220"/>
      <c r="E23" s="221"/>
      <c r="F23" s="221"/>
      <c r="G23" s="220"/>
      <c r="H23" s="221"/>
      <c r="I23" s="54"/>
      <c r="J23" s="54"/>
    </row>
    <row r="24" spans="1:13" s="26" customFormat="1" ht="26.25" customHeight="1">
      <c r="A24" s="9">
        <v>14</v>
      </c>
      <c r="B24" s="6">
        <v>412000</v>
      </c>
      <c r="C24" s="39" t="s">
        <v>593</v>
      </c>
      <c r="D24" s="219">
        <f>D26+D38+D42+D45+D48</f>
        <v>6490</v>
      </c>
      <c r="E24" s="219">
        <f>E26+E38+E42+E45+E48</f>
        <v>15751</v>
      </c>
      <c r="F24" s="219">
        <f>F26+F38+F42+F45+F48</f>
        <v>3773</v>
      </c>
      <c r="G24" s="219">
        <f>G26+G38+G42+G45+G48</f>
        <v>8600</v>
      </c>
      <c r="H24" s="219">
        <f>H26+H38+H42+H45+H48</f>
        <v>15691</v>
      </c>
      <c r="I24" s="66">
        <f>H24/E24*100</f>
        <v>99.61907180496476</v>
      </c>
      <c r="J24" s="66">
        <f>H24/G24*100</f>
        <v>182.45348837209303</v>
      </c>
      <c r="M24" s="156"/>
    </row>
    <row r="25" spans="1:10" s="26" customFormat="1" ht="26.25" customHeight="1">
      <c r="A25" s="9"/>
      <c r="B25" s="6"/>
      <c r="C25" s="39"/>
      <c r="D25" s="219"/>
      <c r="E25" s="219"/>
      <c r="F25" s="219"/>
      <c r="G25" s="219"/>
      <c r="H25" s="219"/>
      <c r="I25" s="66"/>
      <c r="J25" s="66"/>
    </row>
    <row r="26" spans="1:10" s="5" customFormat="1" ht="26.25" customHeight="1">
      <c r="A26" s="9">
        <v>15</v>
      </c>
      <c r="B26" s="6">
        <v>412200</v>
      </c>
      <c r="C26" s="39" t="s">
        <v>592</v>
      </c>
      <c r="D26" s="219">
        <f>D28+D30+D33</f>
        <v>366</v>
      </c>
      <c r="E26" s="219">
        <f>E28+E30+E33</f>
        <v>4100</v>
      </c>
      <c r="F26" s="219">
        <f>F28+F30+F33</f>
        <v>219</v>
      </c>
      <c r="G26" s="219">
        <f>G28+G30+G33</f>
        <v>500</v>
      </c>
      <c r="H26" s="219">
        <f>H28+H30+H33</f>
        <v>4100</v>
      </c>
      <c r="I26" s="66">
        <f aca="true" t="shared" si="0" ref="I26:I36">H26/E26*100</f>
        <v>100</v>
      </c>
      <c r="J26" s="66">
        <f aca="true" t="shared" si="1" ref="J26:J36">H26/G26*100</f>
        <v>819.9999999999999</v>
      </c>
    </row>
    <row r="27" spans="1:10" s="5" customFormat="1" ht="26.25" customHeight="1">
      <c r="A27" s="9"/>
      <c r="B27" s="6"/>
      <c r="C27" s="39"/>
      <c r="D27" s="219"/>
      <c r="E27" s="219"/>
      <c r="F27" s="219"/>
      <c r="G27" s="219"/>
      <c r="H27" s="219"/>
      <c r="I27" s="66"/>
      <c r="J27" s="66"/>
    </row>
    <row r="28" spans="1:10" ht="26.25" customHeight="1">
      <c r="A28" s="9">
        <v>16</v>
      </c>
      <c r="B28" s="6">
        <v>412210</v>
      </c>
      <c r="C28" s="39" t="s">
        <v>361</v>
      </c>
      <c r="D28" s="219">
        <f>SUM(D29:D29)</f>
        <v>366</v>
      </c>
      <c r="E28" s="219">
        <f>SUM(E29:E29)</f>
        <v>500</v>
      </c>
      <c r="F28" s="219">
        <f>SUM(F29:F29)</f>
        <v>219</v>
      </c>
      <c r="G28" s="219">
        <f>SUM(G29:G29)</f>
        <v>500</v>
      </c>
      <c r="H28" s="219">
        <f>SUM(H29:H29)</f>
        <v>500</v>
      </c>
      <c r="I28" s="66">
        <f t="shared" si="0"/>
        <v>100</v>
      </c>
      <c r="J28" s="66">
        <f t="shared" si="1"/>
        <v>100</v>
      </c>
    </row>
    <row r="29" spans="1:10" ht="26.25" customHeight="1">
      <c r="A29" s="9">
        <v>17</v>
      </c>
      <c r="B29" s="9">
        <v>412211</v>
      </c>
      <c r="C29" s="51" t="s">
        <v>55</v>
      </c>
      <c r="D29" s="221">
        <v>366</v>
      </c>
      <c r="E29" s="221">
        <v>500</v>
      </c>
      <c r="F29" s="221">
        <v>219</v>
      </c>
      <c r="G29" s="221">
        <v>500</v>
      </c>
      <c r="H29" s="221">
        <v>500</v>
      </c>
      <c r="I29" s="54">
        <f t="shared" si="0"/>
        <v>100</v>
      </c>
      <c r="J29" s="54">
        <f t="shared" si="1"/>
        <v>100</v>
      </c>
    </row>
    <row r="30" spans="1:10" ht="26.25" customHeight="1">
      <c r="A30" s="9">
        <v>18</v>
      </c>
      <c r="B30" s="6">
        <v>412220</v>
      </c>
      <c r="C30" s="39" t="s">
        <v>591</v>
      </c>
      <c r="D30" s="219">
        <f>D31+D32</f>
        <v>0</v>
      </c>
      <c r="E30" s="219">
        <f>E31+E32</f>
        <v>1100</v>
      </c>
      <c r="F30" s="219">
        <f>F31+F32</f>
        <v>0</v>
      </c>
      <c r="G30" s="219">
        <f>G31+G32</f>
        <v>0</v>
      </c>
      <c r="H30" s="219">
        <f>H31+H32</f>
        <v>1100</v>
      </c>
      <c r="I30" s="66">
        <f t="shared" si="0"/>
        <v>100</v>
      </c>
      <c r="J30" s="66" t="e">
        <f t="shared" si="1"/>
        <v>#DIV/0!</v>
      </c>
    </row>
    <row r="31" spans="1:10" ht="26.25" customHeight="1">
      <c r="A31" s="9">
        <v>19</v>
      </c>
      <c r="B31" s="9">
        <v>412221</v>
      </c>
      <c r="C31" s="51" t="s">
        <v>57</v>
      </c>
      <c r="D31" s="221">
        <v>0</v>
      </c>
      <c r="E31" s="221">
        <v>500</v>
      </c>
      <c r="F31" s="221">
        <v>0</v>
      </c>
      <c r="G31" s="221">
        <v>0</v>
      </c>
      <c r="H31" s="221">
        <v>500</v>
      </c>
      <c r="I31" s="54">
        <f t="shared" si="0"/>
        <v>100</v>
      </c>
      <c r="J31" s="54" t="e">
        <f t="shared" si="1"/>
        <v>#DIV/0!</v>
      </c>
    </row>
    <row r="32" spans="1:10" ht="26.25" customHeight="1">
      <c r="A32" s="9">
        <v>20</v>
      </c>
      <c r="B32" s="9">
        <v>412222</v>
      </c>
      <c r="C32" s="19" t="s">
        <v>58</v>
      </c>
      <c r="D32" s="237">
        <v>0</v>
      </c>
      <c r="E32" s="237">
        <v>600</v>
      </c>
      <c r="F32" s="237">
        <v>0</v>
      </c>
      <c r="G32" s="237">
        <v>0</v>
      </c>
      <c r="H32" s="237">
        <v>600</v>
      </c>
      <c r="I32" s="58">
        <f t="shared" si="0"/>
        <v>100</v>
      </c>
      <c r="J32" s="58" t="e">
        <f t="shared" si="1"/>
        <v>#DIV/0!</v>
      </c>
    </row>
    <row r="33" spans="1:10" s="26" customFormat="1" ht="26.25" customHeight="1">
      <c r="A33" s="9">
        <v>21</v>
      </c>
      <c r="B33" s="6">
        <v>412230</v>
      </c>
      <c r="C33" s="39" t="s">
        <v>589</v>
      </c>
      <c r="D33" s="219">
        <f>SUM(D34:D36)</f>
        <v>0</v>
      </c>
      <c r="E33" s="219">
        <f>SUM(E34:E36)</f>
        <v>2500</v>
      </c>
      <c r="F33" s="219">
        <f>SUM(F34:F36)</f>
        <v>0</v>
      </c>
      <c r="G33" s="219">
        <f>SUM(G34:G36)</f>
        <v>0</v>
      </c>
      <c r="H33" s="219">
        <f>SUM(H34:H36)</f>
        <v>2500</v>
      </c>
      <c r="I33" s="66">
        <f t="shared" si="0"/>
        <v>100</v>
      </c>
      <c r="J33" s="66" t="e">
        <f t="shared" si="1"/>
        <v>#DIV/0!</v>
      </c>
    </row>
    <row r="34" spans="1:10" ht="26.25" customHeight="1">
      <c r="A34" s="9">
        <v>22</v>
      </c>
      <c r="B34" s="9">
        <v>412231</v>
      </c>
      <c r="C34" s="51" t="s">
        <v>59</v>
      </c>
      <c r="D34" s="221">
        <v>0</v>
      </c>
      <c r="E34" s="221">
        <v>1200</v>
      </c>
      <c r="F34" s="221">
        <v>0</v>
      </c>
      <c r="G34" s="221">
        <v>0</v>
      </c>
      <c r="H34" s="221">
        <v>1200</v>
      </c>
      <c r="I34" s="54">
        <f t="shared" si="0"/>
        <v>100</v>
      </c>
      <c r="J34" s="54" t="e">
        <f t="shared" si="1"/>
        <v>#DIV/0!</v>
      </c>
    </row>
    <row r="35" spans="1:10" ht="26.25" customHeight="1">
      <c r="A35" s="9">
        <v>23</v>
      </c>
      <c r="B35" s="9">
        <v>412233</v>
      </c>
      <c r="C35" s="51" t="s">
        <v>60</v>
      </c>
      <c r="D35" s="221">
        <v>0</v>
      </c>
      <c r="E35" s="221">
        <v>300</v>
      </c>
      <c r="F35" s="221">
        <v>0</v>
      </c>
      <c r="G35" s="221">
        <v>0</v>
      </c>
      <c r="H35" s="221">
        <v>300</v>
      </c>
      <c r="I35" s="54">
        <f t="shared" si="0"/>
        <v>100</v>
      </c>
      <c r="J35" s="54" t="e">
        <f t="shared" si="1"/>
        <v>#DIV/0!</v>
      </c>
    </row>
    <row r="36" spans="1:10" ht="26.25" customHeight="1">
      <c r="A36" s="9">
        <v>24</v>
      </c>
      <c r="B36" s="9">
        <v>412234</v>
      </c>
      <c r="C36" s="45" t="s">
        <v>61</v>
      </c>
      <c r="D36" s="221">
        <v>0</v>
      </c>
      <c r="E36" s="221">
        <v>1000</v>
      </c>
      <c r="F36" s="221">
        <v>0</v>
      </c>
      <c r="G36" s="221">
        <v>0</v>
      </c>
      <c r="H36" s="221">
        <v>1000</v>
      </c>
      <c r="I36" s="54">
        <f t="shared" si="0"/>
        <v>100</v>
      </c>
      <c r="J36" s="54" t="e">
        <f t="shared" si="1"/>
        <v>#DIV/0!</v>
      </c>
    </row>
    <row r="37" spans="1:10" ht="26.25" customHeight="1">
      <c r="A37" s="9"/>
      <c r="B37" s="9"/>
      <c r="C37" s="45"/>
      <c r="D37" s="221"/>
      <c r="E37" s="221"/>
      <c r="F37" s="221"/>
      <c r="G37" s="221"/>
      <c r="H37" s="221"/>
      <c r="I37" s="54"/>
      <c r="J37" s="54"/>
    </row>
    <row r="38" spans="1:10" ht="26.25" customHeight="1">
      <c r="A38" s="9">
        <v>25</v>
      </c>
      <c r="B38" s="6">
        <v>412300</v>
      </c>
      <c r="C38" s="39" t="s">
        <v>590</v>
      </c>
      <c r="D38" s="219">
        <f>D39+D40</f>
        <v>0</v>
      </c>
      <c r="E38" s="219">
        <f>E39+E40</f>
        <v>1500</v>
      </c>
      <c r="F38" s="219">
        <f>F39+F40</f>
        <v>0</v>
      </c>
      <c r="G38" s="219">
        <f>G39+G40</f>
        <v>1500</v>
      </c>
      <c r="H38" s="219">
        <f>H39+H40</f>
        <v>1500</v>
      </c>
      <c r="I38" s="66">
        <f>H38/E38*100</f>
        <v>100</v>
      </c>
      <c r="J38" s="66">
        <f>H38/G38*100</f>
        <v>100</v>
      </c>
    </row>
    <row r="39" spans="1:10" ht="26.25" customHeight="1">
      <c r="A39" s="9">
        <v>26</v>
      </c>
      <c r="B39" s="9">
        <v>412311</v>
      </c>
      <c r="C39" s="51" t="s">
        <v>546</v>
      </c>
      <c r="D39" s="221">
        <v>0</v>
      </c>
      <c r="E39" s="221">
        <v>1500</v>
      </c>
      <c r="F39" s="221">
        <v>0</v>
      </c>
      <c r="G39" s="221">
        <v>500</v>
      </c>
      <c r="H39" s="222">
        <v>500</v>
      </c>
      <c r="I39" s="54">
        <f>H39/E39*100</f>
        <v>33.33333333333333</v>
      </c>
      <c r="J39" s="54">
        <f>H39/G39*100</f>
        <v>100</v>
      </c>
    </row>
    <row r="40" spans="1:10" ht="26.25" customHeight="1">
      <c r="A40" s="9">
        <v>27</v>
      </c>
      <c r="B40" s="9">
        <v>412319</v>
      </c>
      <c r="C40" s="51" t="s">
        <v>65</v>
      </c>
      <c r="D40" s="221">
        <v>0</v>
      </c>
      <c r="E40" s="221">
        <v>0</v>
      </c>
      <c r="F40" s="221">
        <v>0</v>
      </c>
      <c r="G40" s="221">
        <v>1000</v>
      </c>
      <c r="H40" s="222">
        <v>1000</v>
      </c>
      <c r="I40" s="54" t="e">
        <f>H40/E40*100</f>
        <v>#DIV/0!</v>
      </c>
      <c r="J40" s="54">
        <f>H40/G40*100</f>
        <v>100</v>
      </c>
    </row>
    <row r="41" spans="1:10" ht="26.25" customHeight="1">
      <c r="A41" s="9"/>
      <c r="B41" s="9"/>
      <c r="C41" s="51"/>
      <c r="D41" s="221"/>
      <c r="E41" s="221"/>
      <c r="F41" s="221"/>
      <c r="G41" s="221"/>
      <c r="H41" s="222"/>
      <c r="I41" s="54"/>
      <c r="J41" s="54"/>
    </row>
    <row r="42" spans="1:10" ht="26.25" customHeight="1">
      <c r="A42" s="9">
        <v>28</v>
      </c>
      <c r="B42" s="6">
        <v>412500</v>
      </c>
      <c r="C42" s="44" t="s">
        <v>362</v>
      </c>
      <c r="D42" s="219">
        <f>D43</f>
        <v>0</v>
      </c>
      <c r="E42" s="219">
        <f>E43</f>
        <v>500</v>
      </c>
      <c r="F42" s="219">
        <f>F43</f>
        <v>0</v>
      </c>
      <c r="G42" s="219">
        <f>G43</f>
        <v>0</v>
      </c>
      <c r="H42" s="219">
        <f>H43</f>
        <v>500</v>
      </c>
      <c r="I42" s="66">
        <f>H42/E42*100</f>
        <v>100</v>
      </c>
      <c r="J42" s="66" t="e">
        <f>H42/G42*100</f>
        <v>#DIV/0!</v>
      </c>
    </row>
    <row r="43" spans="1:10" ht="26.25" customHeight="1">
      <c r="A43" s="9">
        <v>29</v>
      </c>
      <c r="B43" s="9">
        <v>412510</v>
      </c>
      <c r="C43" s="51" t="s">
        <v>190</v>
      </c>
      <c r="D43" s="221">
        <v>0</v>
      </c>
      <c r="E43" s="221">
        <v>500</v>
      </c>
      <c r="F43" s="221">
        <v>0</v>
      </c>
      <c r="G43" s="221">
        <v>0</v>
      </c>
      <c r="H43" s="222">
        <v>500</v>
      </c>
      <c r="I43" s="54">
        <f>H43/E43*100</f>
        <v>100</v>
      </c>
      <c r="J43" s="54" t="e">
        <f>H43/G43*100</f>
        <v>#DIV/0!</v>
      </c>
    </row>
    <row r="44" spans="1:10" ht="26.25" customHeight="1">
      <c r="A44" s="9"/>
      <c r="B44" s="157"/>
      <c r="C44" s="158"/>
      <c r="D44" s="239"/>
      <c r="E44" s="239"/>
      <c r="F44" s="239"/>
      <c r="G44" s="239"/>
      <c r="H44" s="240"/>
      <c r="I44" s="159"/>
      <c r="J44" s="54"/>
    </row>
    <row r="45" spans="1:10" ht="26.25" customHeight="1">
      <c r="A45" s="9">
        <v>30</v>
      </c>
      <c r="B45" s="6">
        <v>412600</v>
      </c>
      <c r="C45" s="39" t="s">
        <v>588</v>
      </c>
      <c r="D45" s="219">
        <f>D46</f>
        <v>0</v>
      </c>
      <c r="E45" s="219">
        <f>E46</f>
        <v>1000</v>
      </c>
      <c r="F45" s="219">
        <f>F46</f>
        <v>0</v>
      </c>
      <c r="G45" s="219">
        <f>G46</f>
        <v>0</v>
      </c>
      <c r="H45" s="219">
        <f>H46</f>
        <v>1000</v>
      </c>
      <c r="I45" s="66">
        <f>H45/E45*100</f>
        <v>100</v>
      </c>
      <c r="J45" s="66" t="e">
        <f>H45/G45*100</f>
        <v>#DIV/0!</v>
      </c>
    </row>
    <row r="46" spans="1:10" s="5" customFormat="1" ht="26.25" customHeight="1">
      <c r="A46" s="157">
        <v>31</v>
      </c>
      <c r="B46" s="157">
        <v>412632</v>
      </c>
      <c r="C46" s="160" t="s">
        <v>75</v>
      </c>
      <c r="D46" s="239">
        <v>0</v>
      </c>
      <c r="E46" s="239">
        <v>1000</v>
      </c>
      <c r="F46" s="239">
        <v>0</v>
      </c>
      <c r="G46" s="239">
        <v>0</v>
      </c>
      <c r="H46" s="239">
        <v>1000</v>
      </c>
      <c r="I46" s="159">
        <f>H46/E46*100</f>
        <v>100</v>
      </c>
      <c r="J46" s="159" t="e">
        <f>H46/G46*100</f>
        <v>#DIV/0!</v>
      </c>
    </row>
    <row r="47" spans="1:10" ht="26.25" customHeight="1">
      <c r="A47" s="9"/>
      <c r="B47" s="9"/>
      <c r="C47" s="51"/>
      <c r="D47" s="221"/>
      <c r="E47" s="221"/>
      <c r="F47" s="221"/>
      <c r="G47" s="221"/>
      <c r="H47" s="221"/>
      <c r="I47" s="54"/>
      <c r="J47" s="54"/>
    </row>
    <row r="48" spans="1:10" ht="26.25" customHeight="1">
      <c r="A48" s="9">
        <v>32</v>
      </c>
      <c r="B48" s="6">
        <v>412900</v>
      </c>
      <c r="C48" s="44" t="s">
        <v>587</v>
      </c>
      <c r="D48" s="219">
        <f>SUM(D49:D51)</f>
        <v>6124</v>
      </c>
      <c r="E48" s="219">
        <f>SUM(E49:E51)</f>
        <v>8651</v>
      </c>
      <c r="F48" s="219">
        <f>SUM(F49:F51)</f>
        <v>3554</v>
      </c>
      <c r="G48" s="219">
        <f>SUM(G49:G51)</f>
        <v>6600</v>
      </c>
      <c r="H48" s="219">
        <f>SUM(H49:H51)</f>
        <v>8591</v>
      </c>
      <c r="I48" s="66">
        <f>H48/E48*100</f>
        <v>99.30643856201596</v>
      </c>
      <c r="J48" s="66">
        <f>H48/G48*100</f>
        <v>130.16666666666669</v>
      </c>
    </row>
    <row r="49" spans="1:10" s="11" customFormat="1" ht="26.25" customHeight="1">
      <c r="A49" s="9">
        <v>33</v>
      </c>
      <c r="B49" s="9">
        <v>412933</v>
      </c>
      <c r="C49" s="45" t="s">
        <v>363</v>
      </c>
      <c r="D49" s="221">
        <v>0</v>
      </c>
      <c r="E49" s="221">
        <v>1991</v>
      </c>
      <c r="F49" s="221">
        <v>0</v>
      </c>
      <c r="G49" s="221">
        <v>0</v>
      </c>
      <c r="H49" s="221">
        <v>1991</v>
      </c>
      <c r="I49" s="89">
        <f>H49/E49*100</f>
        <v>100</v>
      </c>
      <c r="J49" s="89" t="e">
        <f>H49/G49*100</f>
        <v>#DIV/0!</v>
      </c>
    </row>
    <row r="50" spans="1:10" s="5" customFormat="1" ht="26.25" customHeight="1">
      <c r="A50" s="9">
        <v>34</v>
      </c>
      <c r="B50" s="9">
        <v>412979</v>
      </c>
      <c r="C50" s="51" t="s">
        <v>102</v>
      </c>
      <c r="D50" s="221">
        <v>62</v>
      </c>
      <c r="E50" s="221">
        <v>60</v>
      </c>
      <c r="F50" s="221">
        <v>0</v>
      </c>
      <c r="G50" s="221">
        <v>0</v>
      </c>
      <c r="H50" s="226">
        <v>0</v>
      </c>
      <c r="I50" s="54">
        <f>H50/E50*100</f>
        <v>0</v>
      </c>
      <c r="J50" s="54" t="e">
        <f>H50/G50*100</f>
        <v>#DIV/0!</v>
      </c>
    </row>
    <row r="51" spans="1:10" ht="26.25" customHeight="1">
      <c r="A51" s="9">
        <v>35</v>
      </c>
      <c r="B51" s="9">
        <v>412999</v>
      </c>
      <c r="C51" s="51" t="s">
        <v>364</v>
      </c>
      <c r="D51" s="221">
        <v>6062</v>
      </c>
      <c r="E51" s="221">
        <v>6600</v>
      </c>
      <c r="F51" s="221">
        <v>3554</v>
      </c>
      <c r="G51" s="221">
        <v>6600</v>
      </c>
      <c r="H51" s="222">
        <v>6600</v>
      </c>
      <c r="I51" s="54">
        <f>H51/E51*100</f>
        <v>100</v>
      </c>
      <c r="J51" s="54">
        <f>H51/G51*100</f>
        <v>100</v>
      </c>
    </row>
    <row r="52" spans="1:10" ht="26.25" customHeight="1">
      <c r="A52" s="9"/>
      <c r="B52" s="12"/>
      <c r="C52" s="149"/>
      <c r="D52" s="229"/>
      <c r="E52" s="229"/>
      <c r="F52" s="229"/>
      <c r="G52" s="229"/>
      <c r="H52" s="241"/>
      <c r="I52" s="54"/>
      <c r="J52" s="54"/>
    </row>
    <row r="53" spans="1:14" ht="25.5" customHeight="1">
      <c r="A53" s="9">
        <v>36</v>
      </c>
      <c r="B53" s="6">
        <v>416000</v>
      </c>
      <c r="C53" s="39" t="s">
        <v>586</v>
      </c>
      <c r="D53" s="219">
        <f>D55+D62</f>
        <v>459382</v>
      </c>
      <c r="E53" s="219">
        <f>E55+E62</f>
        <v>498000</v>
      </c>
      <c r="F53" s="219">
        <f>F55+F62</f>
        <v>347748</v>
      </c>
      <c r="G53" s="219">
        <f>G55+G62</f>
        <v>479000</v>
      </c>
      <c r="H53" s="219">
        <f>H55+H62</f>
        <v>499000</v>
      </c>
      <c r="I53" s="66">
        <f>H53/E53*100</f>
        <v>100.20080321285141</v>
      </c>
      <c r="J53" s="66">
        <f>H53/G53*100</f>
        <v>104.17536534446765</v>
      </c>
      <c r="N53" s="98"/>
    </row>
    <row r="54" spans="1:12" ht="26.25" customHeight="1">
      <c r="A54" s="9"/>
      <c r="B54" s="12"/>
      <c r="C54" s="149"/>
      <c r="D54" s="229"/>
      <c r="E54" s="229"/>
      <c r="F54" s="229"/>
      <c r="G54" s="229"/>
      <c r="H54" s="241"/>
      <c r="I54" s="54"/>
      <c r="J54" s="54"/>
      <c r="L54" s="98"/>
    </row>
    <row r="55" spans="1:16" ht="25.5" customHeight="1">
      <c r="A55" s="9">
        <v>37</v>
      </c>
      <c r="B55" s="6">
        <v>416100</v>
      </c>
      <c r="C55" s="39" t="s">
        <v>585</v>
      </c>
      <c r="D55" s="219">
        <f>D56+D57+D58+D59+D60</f>
        <v>368459</v>
      </c>
      <c r="E55" s="219">
        <f>E56+E57+E58+E59+E60</f>
        <v>405000</v>
      </c>
      <c r="F55" s="219">
        <f>F56+F57+F58+F59+F60</f>
        <v>278161</v>
      </c>
      <c r="G55" s="219">
        <f>G56+G57+G58+G59+G60</f>
        <v>385000</v>
      </c>
      <c r="H55" s="219">
        <f>H56+H57+H58+H59+H60</f>
        <v>405000</v>
      </c>
      <c r="I55" s="66">
        <f aca="true" t="shared" si="2" ref="I55:I64">H55/E55*100</f>
        <v>100</v>
      </c>
      <c r="J55" s="66">
        <f aca="true" t="shared" si="3" ref="J55:J64">H55/G55*100</f>
        <v>105.1948051948052</v>
      </c>
      <c r="N55" s="98"/>
      <c r="P55" s="204"/>
    </row>
    <row r="56" spans="1:16" ht="24" customHeight="1">
      <c r="A56" s="9">
        <v>38</v>
      </c>
      <c r="B56" s="9">
        <v>416111</v>
      </c>
      <c r="C56" s="51" t="s">
        <v>365</v>
      </c>
      <c r="D56" s="221">
        <v>47486</v>
      </c>
      <c r="E56" s="221">
        <v>52000</v>
      </c>
      <c r="F56" s="221">
        <v>33685</v>
      </c>
      <c r="G56" s="221">
        <v>49263</v>
      </c>
      <c r="H56" s="222">
        <v>52000</v>
      </c>
      <c r="I56" s="54">
        <f t="shared" si="2"/>
        <v>100</v>
      </c>
      <c r="J56" s="54">
        <f t="shared" si="3"/>
        <v>105.55589387572823</v>
      </c>
      <c r="L56" s="98"/>
      <c r="M56" s="98"/>
      <c r="N56" s="98"/>
      <c r="P56" s="98"/>
    </row>
    <row r="57" spans="1:16" ht="24" customHeight="1">
      <c r="A57" s="9">
        <v>39</v>
      </c>
      <c r="B57" s="9">
        <v>416111</v>
      </c>
      <c r="C57" s="51" t="s">
        <v>366</v>
      </c>
      <c r="D57" s="221">
        <v>46400</v>
      </c>
      <c r="E57" s="221">
        <v>52000</v>
      </c>
      <c r="F57" s="221">
        <v>33687</v>
      </c>
      <c r="G57" s="221">
        <v>49263</v>
      </c>
      <c r="H57" s="222">
        <v>52000</v>
      </c>
      <c r="I57" s="54">
        <f t="shared" si="2"/>
        <v>100</v>
      </c>
      <c r="J57" s="54">
        <f t="shared" si="3"/>
        <v>105.55589387572823</v>
      </c>
      <c r="L57" s="98"/>
      <c r="O57" s="98"/>
      <c r="P57" s="204"/>
    </row>
    <row r="58" spans="1:12" ht="24" customHeight="1">
      <c r="A58" s="9">
        <v>40</v>
      </c>
      <c r="B58" s="9">
        <v>416112</v>
      </c>
      <c r="C58" s="51" t="s">
        <v>367</v>
      </c>
      <c r="D58" s="221">
        <v>124173</v>
      </c>
      <c r="E58" s="221">
        <v>138000</v>
      </c>
      <c r="F58" s="221">
        <v>95394</v>
      </c>
      <c r="G58" s="221">
        <v>130737</v>
      </c>
      <c r="H58" s="222">
        <v>138000</v>
      </c>
      <c r="I58" s="54">
        <f t="shared" si="2"/>
        <v>100</v>
      </c>
      <c r="J58" s="54">
        <f t="shared" si="3"/>
        <v>105.5554280731545</v>
      </c>
      <c r="L58" s="98"/>
    </row>
    <row r="59" spans="1:15" ht="24" customHeight="1">
      <c r="A59" s="9">
        <v>41</v>
      </c>
      <c r="B59" s="9">
        <v>416112</v>
      </c>
      <c r="C59" s="51" t="s">
        <v>146</v>
      </c>
      <c r="D59" s="221">
        <v>121970</v>
      </c>
      <c r="E59" s="221">
        <v>138000</v>
      </c>
      <c r="F59" s="221">
        <v>96059</v>
      </c>
      <c r="G59" s="221">
        <v>130737</v>
      </c>
      <c r="H59" s="222">
        <v>138000</v>
      </c>
      <c r="I59" s="54">
        <f t="shared" si="2"/>
        <v>100</v>
      </c>
      <c r="J59" s="54">
        <f t="shared" si="3"/>
        <v>105.5554280731545</v>
      </c>
      <c r="L59" s="98"/>
      <c r="O59" s="98"/>
    </row>
    <row r="60" spans="1:15" ht="24" customHeight="1">
      <c r="A60" s="9">
        <v>42</v>
      </c>
      <c r="B60" s="9">
        <v>416114</v>
      </c>
      <c r="C60" s="51" t="s">
        <v>368</v>
      </c>
      <c r="D60" s="221">
        <v>28430</v>
      </c>
      <c r="E60" s="221">
        <v>25000</v>
      </c>
      <c r="F60" s="221">
        <v>19336</v>
      </c>
      <c r="G60" s="221">
        <v>25000</v>
      </c>
      <c r="H60" s="222">
        <v>25000</v>
      </c>
      <c r="I60" s="54">
        <f t="shared" si="2"/>
        <v>100</v>
      </c>
      <c r="J60" s="54">
        <f t="shared" si="3"/>
        <v>100</v>
      </c>
      <c r="L60" s="98"/>
      <c r="O60" s="98"/>
    </row>
    <row r="61" spans="1:12" ht="25.5" customHeight="1">
      <c r="A61" s="9"/>
      <c r="B61" s="9"/>
      <c r="C61" s="51"/>
      <c r="D61" s="221"/>
      <c r="E61" s="221"/>
      <c r="F61" s="221"/>
      <c r="G61" s="221"/>
      <c r="H61" s="222"/>
      <c r="I61" s="54"/>
      <c r="J61" s="54"/>
      <c r="L61" s="98"/>
    </row>
    <row r="62" spans="1:13" ht="27" customHeight="1">
      <c r="A62" s="9">
        <v>43</v>
      </c>
      <c r="B62" s="68">
        <v>416300</v>
      </c>
      <c r="C62" s="69" t="s">
        <v>464</v>
      </c>
      <c r="D62" s="242">
        <f>D63+D64</f>
        <v>90923</v>
      </c>
      <c r="E62" s="242">
        <f>E63+E64</f>
        <v>93000</v>
      </c>
      <c r="F62" s="242">
        <f>F63+F64</f>
        <v>69587</v>
      </c>
      <c r="G62" s="242">
        <f>G63+G64</f>
        <v>94000</v>
      </c>
      <c r="H62" s="242">
        <f>H63+H64</f>
        <v>94000</v>
      </c>
      <c r="I62" s="71">
        <f>H62/E62*100</f>
        <v>101.0752688172043</v>
      </c>
      <c r="J62" s="71">
        <f>H62/G62*100</f>
        <v>100</v>
      </c>
      <c r="L62" s="98"/>
      <c r="M62" s="98"/>
    </row>
    <row r="63" spans="1:13" ht="27" customHeight="1">
      <c r="A63" s="9">
        <v>44</v>
      </c>
      <c r="B63" s="85">
        <v>416313</v>
      </c>
      <c r="C63" s="88" t="s">
        <v>369</v>
      </c>
      <c r="D63" s="231">
        <v>2527</v>
      </c>
      <c r="E63" s="231">
        <v>3000</v>
      </c>
      <c r="F63" s="231">
        <v>2798</v>
      </c>
      <c r="G63" s="231">
        <v>4000</v>
      </c>
      <c r="H63" s="243">
        <v>4000</v>
      </c>
      <c r="I63" s="89">
        <f t="shared" si="2"/>
        <v>133.33333333333331</v>
      </c>
      <c r="J63" s="89">
        <f t="shared" si="3"/>
        <v>100</v>
      </c>
      <c r="L63" s="98"/>
      <c r="M63" s="98"/>
    </row>
    <row r="64" spans="1:12" ht="27" customHeight="1">
      <c r="A64" s="9">
        <v>45</v>
      </c>
      <c r="B64" s="9">
        <v>416313</v>
      </c>
      <c r="C64" s="51" t="s">
        <v>370</v>
      </c>
      <c r="D64" s="221">
        <v>88396</v>
      </c>
      <c r="E64" s="221">
        <v>90000</v>
      </c>
      <c r="F64" s="221">
        <v>66789</v>
      </c>
      <c r="G64" s="221">
        <v>90000</v>
      </c>
      <c r="H64" s="222">
        <v>90000</v>
      </c>
      <c r="I64" s="54">
        <f t="shared" si="2"/>
        <v>100</v>
      </c>
      <c r="J64" s="54">
        <f t="shared" si="3"/>
        <v>100</v>
      </c>
      <c r="L64" s="98"/>
    </row>
    <row r="65" spans="1:13" ht="27" customHeight="1">
      <c r="A65" s="157"/>
      <c r="B65" s="157"/>
      <c r="C65" s="158"/>
      <c r="D65" s="244"/>
      <c r="E65" s="244"/>
      <c r="F65" s="244"/>
      <c r="G65" s="244"/>
      <c r="H65" s="245"/>
      <c r="I65" s="159"/>
      <c r="J65" s="54"/>
      <c r="L65" s="98"/>
      <c r="M65" s="98"/>
    </row>
    <row r="66" spans="1:14" ht="27" customHeight="1">
      <c r="A66" s="9">
        <v>46</v>
      </c>
      <c r="B66" s="12"/>
      <c r="C66" s="39" t="s">
        <v>561</v>
      </c>
      <c r="D66" s="219">
        <f>D7</f>
        <v>465872</v>
      </c>
      <c r="E66" s="219">
        <f>E7</f>
        <v>572177</v>
      </c>
      <c r="F66" s="219">
        <f>F7</f>
        <v>351541</v>
      </c>
      <c r="G66" s="219">
        <f>G7</f>
        <v>487620</v>
      </c>
      <c r="H66" s="219">
        <f>H7</f>
        <v>540791</v>
      </c>
      <c r="I66" s="66">
        <f>H66/E66*100</f>
        <v>94.51463445751926</v>
      </c>
      <c r="J66" s="66">
        <f>H66/G66*100</f>
        <v>110.90418768713342</v>
      </c>
      <c r="L66" s="98"/>
      <c r="N66" s="98"/>
    </row>
    <row r="67" spans="1:10" ht="12.75">
      <c r="A67" s="143"/>
      <c r="B67" s="154"/>
      <c r="C67" s="48"/>
      <c r="D67" s="215"/>
      <c r="E67" s="215"/>
      <c r="F67" s="215"/>
      <c r="G67" s="215"/>
      <c r="H67" s="215"/>
      <c r="I67" s="161"/>
      <c r="J67" s="161"/>
    </row>
    <row r="68" spans="9:10" ht="12.75">
      <c r="I68" s="162"/>
      <c r="J68" s="162"/>
    </row>
    <row r="69" spans="9:10" ht="12.75">
      <c r="I69" s="162"/>
      <c r="J69" s="162"/>
    </row>
  </sheetData>
  <sheetProtection/>
  <mergeCells count="12">
    <mergeCell ref="F3:F5"/>
    <mergeCell ref="G3:G5"/>
    <mergeCell ref="H3:H5"/>
    <mergeCell ref="I4:I5"/>
    <mergeCell ref="J4:J5"/>
    <mergeCell ref="D3:D5"/>
    <mergeCell ref="A1:E1"/>
    <mergeCell ref="A2:C2"/>
    <mergeCell ref="A3:A5"/>
    <mergeCell ref="B3:B5"/>
    <mergeCell ref="C3:C5"/>
    <mergeCell ref="E3:E5"/>
  </mergeCells>
  <printOptions/>
  <pageMargins left="0.31496062992125984" right="0.2362204724409449" top="0.5118110236220472" bottom="0.31496062992125984" header="0.5118110236220472" footer="0.5118110236220472"/>
  <pageSetup horizontalDpi="300" verticalDpi="3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L99"/>
  <sheetViews>
    <sheetView tabSelected="1" zoomScalePageLayoutView="0" workbookViewId="0" topLeftCell="A85">
      <selection activeCell="H3" sqref="H3:H5"/>
    </sheetView>
  </sheetViews>
  <sheetFormatPr defaultColWidth="9.140625" defaultRowHeight="12.75"/>
  <cols>
    <col min="1" max="1" width="4.57421875" style="131" customWidth="1"/>
    <col min="2" max="2" width="7.00390625" style="1" customWidth="1"/>
    <col min="3" max="3" width="36.7109375" style="59" customWidth="1"/>
    <col min="4" max="8" width="10.57421875" style="234" customWidth="1"/>
    <col min="9" max="10" width="6.421875" style="11" customWidth="1"/>
  </cols>
  <sheetData>
    <row r="1" spans="1:8" ht="15">
      <c r="A1" s="326" t="s">
        <v>371</v>
      </c>
      <c r="B1" s="326"/>
      <c r="C1" s="326"/>
      <c r="D1" s="326"/>
      <c r="E1" s="326"/>
      <c r="F1" s="262"/>
      <c r="G1" s="263"/>
      <c r="H1" s="263"/>
    </row>
    <row r="2" spans="1:3" ht="12.75">
      <c r="A2" s="326" t="s">
        <v>372</v>
      </c>
      <c r="B2" s="326"/>
      <c r="C2" s="326"/>
    </row>
    <row r="3" spans="1:10" ht="12.75" customHeight="1">
      <c r="A3" s="315" t="s">
        <v>232</v>
      </c>
      <c r="B3" s="325" t="s">
        <v>2</v>
      </c>
      <c r="C3" s="324" t="s">
        <v>3</v>
      </c>
      <c r="D3" s="310" t="s">
        <v>496</v>
      </c>
      <c r="E3" s="323" t="s">
        <v>469</v>
      </c>
      <c r="F3" s="323" t="s">
        <v>495</v>
      </c>
      <c r="G3" s="310" t="s">
        <v>473</v>
      </c>
      <c r="H3" s="310" t="s">
        <v>766</v>
      </c>
      <c r="I3" s="145" t="s">
        <v>4</v>
      </c>
      <c r="J3" s="145" t="s">
        <v>4</v>
      </c>
    </row>
    <row r="4" spans="1:10" ht="12.75">
      <c r="A4" s="315"/>
      <c r="B4" s="325"/>
      <c r="C4" s="324"/>
      <c r="D4" s="310"/>
      <c r="E4" s="323"/>
      <c r="F4" s="323"/>
      <c r="G4" s="310"/>
      <c r="H4" s="310"/>
      <c r="I4" s="320" t="s">
        <v>517</v>
      </c>
      <c r="J4" s="320" t="s">
        <v>511</v>
      </c>
    </row>
    <row r="5" spans="1:10" ht="12.75">
      <c r="A5" s="315"/>
      <c r="B5" s="325"/>
      <c r="C5" s="324"/>
      <c r="D5" s="310"/>
      <c r="E5" s="323"/>
      <c r="F5" s="323"/>
      <c r="G5" s="310"/>
      <c r="H5" s="310"/>
      <c r="I5" s="320"/>
      <c r="J5" s="320"/>
    </row>
    <row r="6" spans="1:10" ht="25.5" customHeight="1">
      <c r="A6" s="18"/>
      <c r="B6" s="155">
        <v>1</v>
      </c>
      <c r="C6" s="37">
        <v>2</v>
      </c>
      <c r="D6" s="217">
        <v>3</v>
      </c>
      <c r="E6" s="217">
        <v>4</v>
      </c>
      <c r="F6" s="217">
        <v>5</v>
      </c>
      <c r="G6" s="217">
        <v>6</v>
      </c>
      <c r="H6" s="236">
        <v>7</v>
      </c>
      <c r="I6" s="9">
        <v>8</v>
      </c>
      <c r="J6" s="9">
        <v>9</v>
      </c>
    </row>
    <row r="7" spans="1:10" s="5" customFormat="1" ht="23.25" customHeight="1">
      <c r="A7" s="136">
        <v>1</v>
      </c>
      <c r="B7" s="137" t="s">
        <v>234</v>
      </c>
      <c r="C7" s="35" t="s">
        <v>742</v>
      </c>
      <c r="D7" s="218">
        <f>D9+D12+D43+D78</f>
        <v>335061</v>
      </c>
      <c r="E7" s="218">
        <f>E9+E12+E43+E78</f>
        <v>384510</v>
      </c>
      <c r="F7" s="218">
        <f>F9+F12+F43+F78</f>
        <v>233724</v>
      </c>
      <c r="G7" s="218">
        <f>G9+G12+G43+G78</f>
        <v>365600</v>
      </c>
      <c r="H7" s="218">
        <f>H9+H12+H43+H78</f>
        <v>377200</v>
      </c>
      <c r="I7" s="66">
        <f>H7/E7*100</f>
        <v>98.09887909287144</v>
      </c>
      <c r="J7" s="66">
        <f>H7/G7*100</f>
        <v>103.17286652078775</v>
      </c>
    </row>
    <row r="8" spans="1:10" s="5" customFormat="1" ht="23.25" customHeight="1">
      <c r="A8" s="136"/>
      <c r="B8" s="137"/>
      <c r="C8" s="35"/>
      <c r="D8" s="218"/>
      <c r="E8" s="218"/>
      <c r="F8" s="218"/>
      <c r="G8" s="218"/>
      <c r="H8" s="218"/>
      <c r="I8" s="66"/>
      <c r="J8" s="66"/>
    </row>
    <row r="9" spans="1:10" s="5" customFormat="1" ht="25.5" customHeight="1">
      <c r="A9" s="9">
        <v>2</v>
      </c>
      <c r="B9" s="138" t="s">
        <v>340</v>
      </c>
      <c r="C9" s="35" t="s">
        <v>542</v>
      </c>
      <c r="D9" s="219">
        <f>D10</f>
        <v>88</v>
      </c>
      <c r="E9" s="219">
        <f>E10</f>
        <v>500</v>
      </c>
      <c r="F9" s="219">
        <f>F10</f>
        <v>331</v>
      </c>
      <c r="G9" s="219">
        <f>G10</f>
        <v>500</v>
      </c>
      <c r="H9" s="219">
        <f>H10</f>
        <v>500</v>
      </c>
      <c r="I9" s="66">
        <f>H9/E9*100</f>
        <v>100</v>
      </c>
      <c r="J9" s="66">
        <f>H9/G9*100</f>
        <v>100</v>
      </c>
    </row>
    <row r="10" spans="1:10" s="5" customFormat="1" ht="25.5" customHeight="1">
      <c r="A10" s="9">
        <v>3</v>
      </c>
      <c r="B10" s="53" t="s">
        <v>543</v>
      </c>
      <c r="C10" s="19" t="s">
        <v>244</v>
      </c>
      <c r="D10" s="221">
        <v>88</v>
      </c>
      <c r="E10" s="221">
        <v>500</v>
      </c>
      <c r="F10" s="221">
        <v>331</v>
      </c>
      <c r="G10" s="221">
        <v>500</v>
      </c>
      <c r="H10" s="222">
        <v>500</v>
      </c>
      <c r="I10" s="54">
        <f>H10/E10*100</f>
        <v>100</v>
      </c>
      <c r="J10" s="54">
        <f>H10/G10*100</f>
        <v>100</v>
      </c>
    </row>
    <row r="11" spans="1:10" s="5" customFormat="1" ht="25.5" customHeight="1">
      <c r="A11" s="136"/>
      <c r="B11" s="53"/>
      <c r="C11" s="19"/>
      <c r="D11" s="221"/>
      <c r="E11" s="221"/>
      <c r="F11" s="221"/>
      <c r="G11" s="221"/>
      <c r="H11" s="221"/>
      <c r="I11" s="54"/>
      <c r="J11" s="54"/>
    </row>
    <row r="12" spans="1:10" s="26" customFormat="1" ht="30" customHeight="1">
      <c r="A12" s="136">
        <v>4</v>
      </c>
      <c r="B12" s="6">
        <v>412000</v>
      </c>
      <c r="C12" s="39" t="s">
        <v>598</v>
      </c>
      <c r="D12" s="219">
        <f>D14+D26+D30+D34+D38</f>
        <v>78927</v>
      </c>
      <c r="E12" s="219">
        <f>E14+E26+E30+E34+E38</f>
        <v>94310</v>
      </c>
      <c r="F12" s="219">
        <f>F14+F26+F30+F34+F38</f>
        <v>49410</v>
      </c>
      <c r="G12" s="219">
        <f>G14+G26+G30+G34+G38</f>
        <v>89000</v>
      </c>
      <c r="H12" s="219">
        <f>H14+H26+H30+H34+H38</f>
        <v>89000</v>
      </c>
      <c r="I12" s="66">
        <f>H12/E12*100</f>
        <v>94.36963206446825</v>
      </c>
      <c r="J12" s="66">
        <f>H12/G12*100</f>
        <v>100</v>
      </c>
    </row>
    <row r="13" spans="1:10" s="26" customFormat="1" ht="25.5" customHeight="1">
      <c r="A13" s="9"/>
      <c r="B13" s="6"/>
      <c r="C13" s="39"/>
      <c r="D13" s="219"/>
      <c r="E13" s="219"/>
      <c r="F13" s="219"/>
      <c r="G13" s="219"/>
      <c r="H13" s="219"/>
      <c r="I13" s="66"/>
      <c r="J13" s="66"/>
    </row>
    <row r="14" spans="1:10" s="5" customFormat="1" ht="25.5" customHeight="1">
      <c r="A14" s="9">
        <v>5</v>
      </c>
      <c r="B14" s="6">
        <v>412200</v>
      </c>
      <c r="C14" s="39" t="s">
        <v>599</v>
      </c>
      <c r="D14" s="219">
        <f>D16+D19+D21</f>
        <v>59536</v>
      </c>
      <c r="E14" s="219">
        <f>E16+E19+E21</f>
        <v>64110</v>
      </c>
      <c r="F14" s="219">
        <f>F16+F19+F21</f>
        <v>36285</v>
      </c>
      <c r="G14" s="219">
        <f>G16+G19+G21</f>
        <v>61000</v>
      </c>
      <c r="H14" s="219">
        <f>H16+H19+H21</f>
        <v>61000</v>
      </c>
      <c r="I14" s="66">
        <f aca="true" t="shared" si="0" ref="I14:I24">H14/E14*100</f>
        <v>95.14896272032443</v>
      </c>
      <c r="J14" s="66">
        <f aca="true" t="shared" si="1" ref="J14:J24">H14/G14*100</f>
        <v>100</v>
      </c>
    </row>
    <row r="15" spans="1:10" s="5" customFormat="1" ht="25.5" customHeight="1">
      <c r="A15" s="9"/>
      <c r="B15" s="6"/>
      <c r="C15" s="39"/>
      <c r="D15" s="219"/>
      <c r="E15" s="219"/>
      <c r="F15" s="219"/>
      <c r="G15" s="219"/>
      <c r="H15" s="219"/>
      <c r="I15" s="66"/>
      <c r="J15" s="66"/>
    </row>
    <row r="16" spans="1:10" ht="25.5" customHeight="1">
      <c r="A16" s="9">
        <v>6</v>
      </c>
      <c r="B16" s="6">
        <v>412210</v>
      </c>
      <c r="C16" s="39" t="s">
        <v>600</v>
      </c>
      <c r="D16" s="219">
        <f>SUM(D17:D18)</f>
        <v>31167</v>
      </c>
      <c r="E16" s="219">
        <f>SUM(E17:E18)</f>
        <v>29500</v>
      </c>
      <c r="F16" s="219">
        <f>SUM(F17:F18)</f>
        <v>15975</v>
      </c>
      <c r="G16" s="219">
        <f>SUM(G17:G18)</f>
        <v>29500</v>
      </c>
      <c r="H16" s="219">
        <f>SUM(H17:H18)</f>
        <v>29500</v>
      </c>
      <c r="I16" s="66">
        <f t="shared" si="0"/>
        <v>100</v>
      </c>
      <c r="J16" s="66">
        <f t="shared" si="1"/>
        <v>100</v>
      </c>
    </row>
    <row r="17" spans="1:10" ht="25.5" customHeight="1">
      <c r="A17" s="9">
        <v>7</v>
      </c>
      <c r="B17" s="9">
        <v>412211</v>
      </c>
      <c r="C17" s="51" t="s">
        <v>55</v>
      </c>
      <c r="D17" s="221">
        <v>21917</v>
      </c>
      <c r="E17" s="221">
        <v>20500</v>
      </c>
      <c r="F17" s="221">
        <v>14269</v>
      </c>
      <c r="G17" s="221">
        <v>20500</v>
      </c>
      <c r="H17" s="221">
        <v>20500</v>
      </c>
      <c r="I17" s="54">
        <f t="shared" si="0"/>
        <v>100</v>
      </c>
      <c r="J17" s="54">
        <f t="shared" si="1"/>
        <v>100</v>
      </c>
    </row>
    <row r="18" spans="1:10" ht="25.5" customHeight="1">
      <c r="A18" s="9">
        <v>8</v>
      </c>
      <c r="B18" s="9">
        <v>412215</v>
      </c>
      <c r="C18" s="51" t="s">
        <v>373</v>
      </c>
      <c r="D18" s="221">
        <v>9250</v>
      </c>
      <c r="E18" s="221">
        <v>9000</v>
      </c>
      <c r="F18" s="221">
        <v>1706</v>
      </c>
      <c r="G18" s="221">
        <v>9000</v>
      </c>
      <c r="H18" s="221">
        <v>9000</v>
      </c>
      <c r="I18" s="54">
        <f t="shared" si="0"/>
        <v>100</v>
      </c>
      <c r="J18" s="54">
        <f t="shared" si="1"/>
        <v>100</v>
      </c>
    </row>
    <row r="19" spans="1:10" ht="25.5" customHeight="1">
      <c r="A19" s="9">
        <v>9</v>
      </c>
      <c r="B19" s="6">
        <v>412220</v>
      </c>
      <c r="C19" s="39" t="s">
        <v>374</v>
      </c>
      <c r="D19" s="219">
        <f>D20</f>
        <v>4081</v>
      </c>
      <c r="E19" s="219">
        <f>E20</f>
        <v>5000</v>
      </c>
      <c r="F19" s="219">
        <f>F20</f>
        <v>3137</v>
      </c>
      <c r="G19" s="219">
        <f>G20</f>
        <v>5000</v>
      </c>
      <c r="H19" s="219">
        <f>H20</f>
        <v>5000</v>
      </c>
      <c r="I19" s="66">
        <f t="shared" si="0"/>
        <v>100</v>
      </c>
      <c r="J19" s="66">
        <f t="shared" si="1"/>
        <v>100</v>
      </c>
    </row>
    <row r="20" spans="1:10" ht="25.5" customHeight="1">
      <c r="A20" s="9">
        <v>10</v>
      </c>
      <c r="B20" s="9">
        <v>412221</v>
      </c>
      <c r="C20" s="51" t="s">
        <v>57</v>
      </c>
      <c r="D20" s="221">
        <v>4081</v>
      </c>
      <c r="E20" s="221">
        <v>5000</v>
      </c>
      <c r="F20" s="221">
        <v>3137</v>
      </c>
      <c r="G20" s="221">
        <v>5000</v>
      </c>
      <c r="H20" s="221">
        <v>5000</v>
      </c>
      <c r="I20" s="54">
        <f t="shared" si="0"/>
        <v>100</v>
      </c>
      <c r="J20" s="54">
        <f t="shared" si="1"/>
        <v>100</v>
      </c>
    </row>
    <row r="21" spans="1:10" s="26" customFormat="1" ht="25.5" customHeight="1">
      <c r="A21" s="12">
        <v>11</v>
      </c>
      <c r="B21" s="6">
        <v>412230</v>
      </c>
      <c r="C21" s="39" t="s">
        <v>601</v>
      </c>
      <c r="D21" s="219">
        <f>SUM(D22:D24)</f>
        <v>24288</v>
      </c>
      <c r="E21" s="219">
        <f>SUM(E22:E24)</f>
        <v>29610</v>
      </c>
      <c r="F21" s="219">
        <f>SUM(F22:F24)</f>
        <v>17173</v>
      </c>
      <c r="G21" s="219">
        <f>SUM(G22:G24)</f>
        <v>26500</v>
      </c>
      <c r="H21" s="219">
        <f>SUM(H22:H24)</f>
        <v>26500</v>
      </c>
      <c r="I21" s="140">
        <f t="shared" si="0"/>
        <v>89.4967916244512</v>
      </c>
      <c r="J21" s="66">
        <f t="shared" si="1"/>
        <v>100</v>
      </c>
    </row>
    <row r="22" spans="1:10" ht="25.5" customHeight="1">
      <c r="A22" s="9">
        <v>12</v>
      </c>
      <c r="B22" s="9">
        <v>412231</v>
      </c>
      <c r="C22" s="51" t="s">
        <v>59</v>
      </c>
      <c r="D22" s="221">
        <v>7894</v>
      </c>
      <c r="E22" s="221">
        <v>9000</v>
      </c>
      <c r="F22" s="221">
        <v>7098</v>
      </c>
      <c r="G22" s="221">
        <v>9500</v>
      </c>
      <c r="H22" s="221">
        <v>9500</v>
      </c>
      <c r="I22" s="54">
        <f t="shared" si="0"/>
        <v>105.55555555555556</v>
      </c>
      <c r="J22" s="54">
        <f t="shared" si="1"/>
        <v>100</v>
      </c>
    </row>
    <row r="23" spans="1:10" ht="25.5" customHeight="1">
      <c r="A23" s="9">
        <v>13</v>
      </c>
      <c r="B23" s="9">
        <v>412233</v>
      </c>
      <c r="C23" s="51" t="s">
        <v>60</v>
      </c>
      <c r="D23" s="221">
        <v>6017</v>
      </c>
      <c r="E23" s="221">
        <v>9610</v>
      </c>
      <c r="F23" s="221">
        <v>4118</v>
      </c>
      <c r="G23" s="221">
        <v>7000</v>
      </c>
      <c r="H23" s="221">
        <v>7000</v>
      </c>
      <c r="I23" s="54">
        <f t="shared" si="0"/>
        <v>72.84079084287201</v>
      </c>
      <c r="J23" s="54">
        <f t="shared" si="1"/>
        <v>100</v>
      </c>
    </row>
    <row r="24" spans="1:10" ht="25.5" customHeight="1">
      <c r="A24" s="9">
        <v>14</v>
      </c>
      <c r="B24" s="9">
        <v>412234</v>
      </c>
      <c r="C24" s="45" t="s">
        <v>61</v>
      </c>
      <c r="D24" s="221">
        <v>10377</v>
      </c>
      <c r="E24" s="221">
        <v>11000</v>
      </c>
      <c r="F24" s="221">
        <v>5957</v>
      </c>
      <c r="G24" s="221">
        <v>10000</v>
      </c>
      <c r="H24" s="221">
        <v>10000</v>
      </c>
      <c r="I24" s="54">
        <f t="shared" si="0"/>
        <v>90.9090909090909</v>
      </c>
      <c r="J24" s="54">
        <f t="shared" si="1"/>
        <v>100</v>
      </c>
    </row>
    <row r="25" spans="1:10" s="26" customFormat="1" ht="25.5" customHeight="1">
      <c r="A25" s="9"/>
      <c r="B25" s="6"/>
      <c r="C25" s="39"/>
      <c r="D25" s="219"/>
      <c r="E25" s="219"/>
      <c r="F25" s="219"/>
      <c r="G25" s="219"/>
      <c r="H25" s="238"/>
      <c r="I25" s="66"/>
      <c r="J25" s="54"/>
    </row>
    <row r="26" spans="1:10" ht="25.5" customHeight="1">
      <c r="A26" s="9">
        <v>15</v>
      </c>
      <c r="B26" s="6">
        <v>412300</v>
      </c>
      <c r="C26" s="39" t="s">
        <v>602</v>
      </c>
      <c r="D26" s="219">
        <f>SUM(D27:D28)</f>
        <v>7496</v>
      </c>
      <c r="E26" s="219">
        <f>SUM(E27:E28)</f>
        <v>11700</v>
      </c>
      <c r="F26" s="219">
        <f>SUM(F27:F28)</f>
        <v>3916</v>
      </c>
      <c r="G26" s="219">
        <f>SUM(G27:G28)</f>
        <v>11000</v>
      </c>
      <c r="H26" s="219">
        <f>SUM(H27:H28)</f>
        <v>11000</v>
      </c>
      <c r="I26" s="66">
        <f>H26/E26*100</f>
        <v>94.01709401709401</v>
      </c>
      <c r="J26" s="66">
        <f>H26/G26*100</f>
        <v>100</v>
      </c>
    </row>
    <row r="27" spans="1:10" ht="25.5" customHeight="1">
      <c r="A27" s="9">
        <v>16</v>
      </c>
      <c r="B27" s="9">
        <v>412311</v>
      </c>
      <c r="C27" s="51" t="s">
        <v>546</v>
      </c>
      <c r="D27" s="221">
        <v>7496</v>
      </c>
      <c r="E27" s="221">
        <v>11700</v>
      </c>
      <c r="F27" s="221">
        <v>3916</v>
      </c>
      <c r="G27" s="221">
        <v>4000</v>
      </c>
      <c r="H27" s="222">
        <v>4000</v>
      </c>
      <c r="I27" s="54">
        <f>H27/E27*100</f>
        <v>34.18803418803419</v>
      </c>
      <c r="J27" s="54">
        <f>H27/G27*100</f>
        <v>100</v>
      </c>
    </row>
    <row r="28" spans="1:10" ht="25.5" customHeight="1">
      <c r="A28" s="9">
        <v>17</v>
      </c>
      <c r="B28" s="9">
        <v>412319</v>
      </c>
      <c r="C28" s="51" t="s">
        <v>65</v>
      </c>
      <c r="D28" s="221">
        <v>0</v>
      </c>
      <c r="E28" s="221">
        <v>0</v>
      </c>
      <c r="F28" s="221">
        <v>0</v>
      </c>
      <c r="G28" s="221">
        <v>7000</v>
      </c>
      <c r="H28" s="222">
        <v>7000</v>
      </c>
      <c r="I28" s="54" t="e">
        <f>H28/E28*100</f>
        <v>#DIV/0!</v>
      </c>
      <c r="J28" s="54">
        <f>H28/G28*100</f>
        <v>100</v>
      </c>
    </row>
    <row r="29" spans="1:10" ht="25.5" customHeight="1">
      <c r="A29" s="9"/>
      <c r="B29" s="9"/>
      <c r="C29" s="51"/>
      <c r="D29" s="221"/>
      <c r="E29" s="221"/>
      <c r="F29" s="221"/>
      <c r="G29" s="221"/>
      <c r="H29" s="222"/>
      <c r="I29" s="54"/>
      <c r="J29" s="54"/>
    </row>
    <row r="30" spans="1:10" ht="25.5" customHeight="1">
      <c r="A30" s="9">
        <v>18</v>
      </c>
      <c r="B30" s="6">
        <v>412500</v>
      </c>
      <c r="C30" s="39" t="s">
        <v>603</v>
      </c>
      <c r="D30" s="219">
        <f>SUM(D31:D33)</f>
        <v>6543</v>
      </c>
      <c r="E30" s="219">
        <f>SUM(E31:E33)</f>
        <v>8000</v>
      </c>
      <c r="F30" s="219">
        <f>SUM(F31:F33)</f>
        <v>5513</v>
      </c>
      <c r="G30" s="219">
        <f>SUM(G31:G33)</f>
        <v>8000</v>
      </c>
      <c r="H30" s="219">
        <f>SUM(H31:H33)</f>
        <v>11000</v>
      </c>
      <c r="I30" s="66">
        <f aca="true" t="shared" si="2" ref="I30:I36">H30/E30*100</f>
        <v>137.5</v>
      </c>
      <c r="J30" s="66">
        <f aca="true" t="shared" si="3" ref="J30:J36">H30/G30*100</f>
        <v>137.5</v>
      </c>
    </row>
    <row r="31" spans="1:10" ht="25.5" customHeight="1">
      <c r="A31" s="9">
        <v>19</v>
      </c>
      <c r="B31" s="9">
        <v>412510</v>
      </c>
      <c r="C31" s="51" t="s">
        <v>190</v>
      </c>
      <c r="D31" s="221">
        <v>4231</v>
      </c>
      <c r="E31" s="221">
        <v>5000</v>
      </c>
      <c r="F31" s="221">
        <v>3203</v>
      </c>
      <c r="G31" s="221">
        <v>5000</v>
      </c>
      <c r="H31" s="222">
        <v>5000</v>
      </c>
      <c r="I31" s="54">
        <f t="shared" si="2"/>
        <v>100</v>
      </c>
      <c r="J31" s="54">
        <f t="shared" si="3"/>
        <v>100</v>
      </c>
    </row>
    <row r="32" spans="1:10" ht="25.5" customHeight="1">
      <c r="A32" s="157">
        <v>20</v>
      </c>
      <c r="B32" s="157">
        <v>412531</v>
      </c>
      <c r="C32" s="158" t="s">
        <v>375</v>
      </c>
      <c r="D32" s="239">
        <v>2146</v>
      </c>
      <c r="E32" s="239">
        <v>3000</v>
      </c>
      <c r="F32" s="239">
        <v>2310</v>
      </c>
      <c r="G32" s="239">
        <v>3000</v>
      </c>
      <c r="H32" s="240">
        <v>6000</v>
      </c>
      <c r="I32" s="159">
        <f t="shared" si="2"/>
        <v>200</v>
      </c>
      <c r="J32" s="159">
        <f t="shared" si="3"/>
        <v>200</v>
      </c>
    </row>
    <row r="33" spans="1:10" ht="25.5" customHeight="1">
      <c r="A33" s="294">
        <v>21</v>
      </c>
      <c r="B33" s="294">
        <v>412537</v>
      </c>
      <c r="C33" s="308" t="s">
        <v>503</v>
      </c>
      <c r="D33" s="295">
        <v>166</v>
      </c>
      <c r="E33" s="295">
        <v>0</v>
      </c>
      <c r="F33" s="295">
        <v>0</v>
      </c>
      <c r="G33" s="295">
        <v>0</v>
      </c>
      <c r="H33" s="295">
        <v>0</v>
      </c>
      <c r="I33" s="296" t="e">
        <f t="shared" si="2"/>
        <v>#DIV/0!</v>
      </c>
      <c r="J33" s="296" t="e">
        <f t="shared" si="3"/>
        <v>#DIV/0!</v>
      </c>
    </row>
    <row r="34" spans="1:10" ht="25.5" customHeight="1">
      <c r="A34" s="294">
        <v>22</v>
      </c>
      <c r="B34" s="297">
        <v>412700</v>
      </c>
      <c r="C34" s="298" t="s">
        <v>604</v>
      </c>
      <c r="D34" s="299">
        <f>SUM(D35:D36)</f>
        <v>2697</v>
      </c>
      <c r="E34" s="299">
        <f>SUM(E35:E36)</f>
        <v>6000</v>
      </c>
      <c r="F34" s="299">
        <f>SUM(F35:F36)</f>
        <v>1456</v>
      </c>
      <c r="G34" s="299">
        <f>SUM(G35:G36)</f>
        <v>4500</v>
      </c>
      <c r="H34" s="299">
        <f>SUM(H35:H36)</f>
        <v>1500</v>
      </c>
      <c r="I34" s="300">
        <f t="shared" si="2"/>
        <v>25</v>
      </c>
      <c r="J34" s="300">
        <f t="shared" si="3"/>
        <v>33.33333333333333</v>
      </c>
    </row>
    <row r="35" spans="1:10" ht="25.5" customHeight="1">
      <c r="A35" s="136">
        <v>23</v>
      </c>
      <c r="B35" s="136">
        <v>412731</v>
      </c>
      <c r="C35" s="148" t="s">
        <v>376</v>
      </c>
      <c r="D35" s="224">
        <v>2556</v>
      </c>
      <c r="E35" s="224">
        <v>3000</v>
      </c>
      <c r="F35" s="224">
        <v>1218</v>
      </c>
      <c r="G35" s="224">
        <v>3000</v>
      </c>
      <c r="H35" s="224">
        <v>0</v>
      </c>
      <c r="I35" s="203">
        <f t="shared" si="2"/>
        <v>0</v>
      </c>
      <c r="J35" s="203">
        <f t="shared" si="3"/>
        <v>0</v>
      </c>
    </row>
    <row r="36" spans="1:10" ht="25.5" customHeight="1">
      <c r="A36" s="9">
        <v>24</v>
      </c>
      <c r="B36" s="9">
        <v>412772</v>
      </c>
      <c r="C36" s="51" t="s">
        <v>82</v>
      </c>
      <c r="D36" s="221">
        <v>141</v>
      </c>
      <c r="E36" s="221">
        <v>3000</v>
      </c>
      <c r="F36" s="221">
        <v>238</v>
      </c>
      <c r="G36" s="221">
        <v>1500</v>
      </c>
      <c r="H36" s="221">
        <v>1500</v>
      </c>
      <c r="I36" s="54">
        <f t="shared" si="2"/>
        <v>50</v>
      </c>
      <c r="J36" s="54">
        <f t="shared" si="3"/>
        <v>100</v>
      </c>
    </row>
    <row r="37" spans="1:10" ht="22.5" customHeight="1">
      <c r="A37" s="9"/>
      <c r="B37" s="9"/>
      <c r="C37" s="51"/>
      <c r="D37" s="221"/>
      <c r="E37" s="221"/>
      <c r="F37" s="221"/>
      <c r="G37" s="221"/>
      <c r="H37" s="221"/>
      <c r="I37" s="54"/>
      <c r="J37" s="54"/>
    </row>
    <row r="38" spans="1:10" ht="24" customHeight="1">
      <c r="A38" s="9">
        <v>25</v>
      </c>
      <c r="B38" s="6">
        <v>412900</v>
      </c>
      <c r="C38" s="44" t="s">
        <v>605</v>
      </c>
      <c r="D38" s="219">
        <f>SUM(D39:D41)</f>
        <v>2655</v>
      </c>
      <c r="E38" s="219">
        <f>SUM(E39:E41)</f>
        <v>4500</v>
      </c>
      <c r="F38" s="219">
        <f>SUM(F39:F41)</f>
        <v>2240</v>
      </c>
      <c r="G38" s="219">
        <f>SUM(G39:G41)</f>
        <v>4500</v>
      </c>
      <c r="H38" s="219">
        <f>SUM(H39:H41)</f>
        <v>4500</v>
      </c>
      <c r="I38" s="66">
        <f>H38/E38*100</f>
        <v>100</v>
      </c>
      <c r="J38" s="66">
        <f>H38/G38*100</f>
        <v>100</v>
      </c>
    </row>
    <row r="39" spans="1:10" ht="25.5" customHeight="1">
      <c r="A39" s="9">
        <v>26</v>
      </c>
      <c r="B39" s="9">
        <v>412922</v>
      </c>
      <c r="C39" s="51" t="s">
        <v>377</v>
      </c>
      <c r="D39" s="221">
        <v>1138</v>
      </c>
      <c r="E39" s="221">
        <v>1500</v>
      </c>
      <c r="F39" s="221">
        <v>1101</v>
      </c>
      <c r="G39" s="221">
        <v>1500</v>
      </c>
      <c r="H39" s="222">
        <v>1500</v>
      </c>
      <c r="I39" s="54">
        <f>H39/E39*100</f>
        <v>100</v>
      </c>
      <c r="J39" s="54">
        <f>H39/G39*100</f>
        <v>100</v>
      </c>
    </row>
    <row r="40" spans="1:10" ht="25.5" customHeight="1">
      <c r="A40" s="9">
        <v>27</v>
      </c>
      <c r="B40" s="9">
        <v>412929</v>
      </c>
      <c r="C40" s="51" t="s">
        <v>378</v>
      </c>
      <c r="D40" s="221">
        <v>0</v>
      </c>
      <c r="E40" s="221">
        <v>1500</v>
      </c>
      <c r="F40" s="221">
        <v>400</v>
      </c>
      <c r="G40" s="221">
        <v>1500</v>
      </c>
      <c r="H40" s="222">
        <v>1500</v>
      </c>
      <c r="I40" s="54">
        <f>H40/E40*100</f>
        <v>100</v>
      </c>
      <c r="J40" s="54">
        <f>H40/G40*100</f>
        <v>100</v>
      </c>
    </row>
    <row r="41" spans="1:10" ht="25.5" customHeight="1">
      <c r="A41" s="9">
        <v>28</v>
      </c>
      <c r="B41" s="9">
        <v>412941</v>
      </c>
      <c r="C41" s="51" t="s">
        <v>346</v>
      </c>
      <c r="D41" s="221">
        <v>1517</v>
      </c>
      <c r="E41" s="221">
        <v>1500</v>
      </c>
      <c r="F41" s="221">
        <v>739</v>
      </c>
      <c r="G41" s="221">
        <v>1500</v>
      </c>
      <c r="H41" s="221">
        <v>1500</v>
      </c>
      <c r="I41" s="54">
        <f>H41/E41*100</f>
        <v>100</v>
      </c>
      <c r="J41" s="54">
        <f>H41/G41*100</f>
        <v>100</v>
      </c>
    </row>
    <row r="42" spans="1:10" ht="22.5" customHeight="1">
      <c r="A42" s="9"/>
      <c r="B42" s="9"/>
      <c r="C42" s="51"/>
      <c r="D42" s="221"/>
      <c r="E42" s="221"/>
      <c r="F42" s="221"/>
      <c r="G42" s="221"/>
      <c r="H42" s="222"/>
      <c r="I42" s="54"/>
      <c r="J42" s="54"/>
    </row>
    <row r="43" spans="1:10" ht="25.5" customHeight="1">
      <c r="A43" s="9">
        <v>29</v>
      </c>
      <c r="B43" s="6">
        <v>415200</v>
      </c>
      <c r="C43" s="39" t="s">
        <v>737</v>
      </c>
      <c r="D43" s="219">
        <f>D45+D74</f>
        <v>134254</v>
      </c>
      <c r="E43" s="219">
        <f>E45+E74</f>
        <v>130700</v>
      </c>
      <c r="F43" s="219">
        <f>F45+F74</f>
        <v>80566</v>
      </c>
      <c r="G43" s="219">
        <f>G45+G74</f>
        <v>126100</v>
      </c>
      <c r="H43" s="219">
        <f>H45+H74</f>
        <v>127700</v>
      </c>
      <c r="I43" s="66">
        <f>H43/E43*100</f>
        <v>97.70466717674063</v>
      </c>
      <c r="J43" s="66">
        <f>H43/G43*100</f>
        <v>101.26883425852498</v>
      </c>
    </row>
    <row r="44" spans="1:10" ht="25.5" customHeight="1">
      <c r="A44" s="9"/>
      <c r="B44" s="6"/>
      <c r="C44" s="39"/>
      <c r="D44" s="219"/>
      <c r="E44" s="219"/>
      <c r="F44" s="219"/>
      <c r="G44" s="219"/>
      <c r="H44" s="219"/>
      <c r="I44" s="67"/>
      <c r="J44" s="66"/>
    </row>
    <row r="45" spans="1:10" ht="24" customHeight="1">
      <c r="A45" s="37">
        <v>30</v>
      </c>
      <c r="B45" s="38">
        <v>415210</v>
      </c>
      <c r="C45" s="39" t="s">
        <v>736</v>
      </c>
      <c r="D45" s="219">
        <f>SUM(D46:D72)</f>
        <v>105754</v>
      </c>
      <c r="E45" s="219">
        <f>SUM(E46:E72)</f>
        <v>105700</v>
      </c>
      <c r="F45" s="219">
        <f>SUM(F46:F72)</f>
        <v>80566</v>
      </c>
      <c r="G45" s="219">
        <f>SUM(G46:G72)</f>
        <v>106100</v>
      </c>
      <c r="H45" s="219">
        <f>SUM(H46:H72)</f>
        <v>107700</v>
      </c>
      <c r="I45" s="41">
        <f aca="true" t="shared" si="4" ref="I45:I72">H45/E45*100</f>
        <v>101.89214758751181</v>
      </c>
      <c r="J45" s="42">
        <f aca="true" t="shared" si="5" ref="J45:J72">H45/G45*100</f>
        <v>101.50801131008483</v>
      </c>
    </row>
    <row r="46" spans="1:10" s="5" customFormat="1" ht="25.5" customHeight="1">
      <c r="A46" s="9">
        <v>31</v>
      </c>
      <c r="B46" s="155">
        <v>415211</v>
      </c>
      <c r="C46" s="51" t="s">
        <v>121</v>
      </c>
      <c r="D46" s="220">
        <v>8000</v>
      </c>
      <c r="E46" s="221">
        <v>8000</v>
      </c>
      <c r="F46" s="221">
        <v>8000</v>
      </c>
      <c r="G46" s="220">
        <v>8000</v>
      </c>
      <c r="H46" s="220">
        <v>0</v>
      </c>
      <c r="I46" s="54">
        <f t="shared" si="4"/>
        <v>0</v>
      </c>
      <c r="J46" s="54">
        <f t="shared" si="5"/>
        <v>0</v>
      </c>
    </row>
    <row r="47" spans="1:10" s="5" customFormat="1" ht="25.5" customHeight="1">
      <c r="A47" s="37">
        <v>32</v>
      </c>
      <c r="B47" s="9">
        <v>415212</v>
      </c>
      <c r="C47" s="19" t="s">
        <v>379</v>
      </c>
      <c r="D47" s="221">
        <v>9996</v>
      </c>
      <c r="E47" s="221">
        <v>10000</v>
      </c>
      <c r="F47" s="221">
        <v>7497</v>
      </c>
      <c r="G47" s="221">
        <v>10000</v>
      </c>
      <c r="H47" s="221">
        <v>10000</v>
      </c>
      <c r="I47" s="54">
        <f t="shared" si="4"/>
        <v>100</v>
      </c>
      <c r="J47" s="54">
        <f t="shared" si="5"/>
        <v>100</v>
      </c>
    </row>
    <row r="48" spans="1:10" s="5" customFormat="1" ht="25.5" customHeight="1">
      <c r="A48" s="9">
        <v>33</v>
      </c>
      <c r="B48" s="9">
        <v>415212</v>
      </c>
      <c r="C48" s="19" t="s">
        <v>504</v>
      </c>
      <c r="D48" s="221">
        <v>500</v>
      </c>
      <c r="E48" s="221">
        <v>0</v>
      </c>
      <c r="F48" s="221">
        <v>0</v>
      </c>
      <c r="G48" s="221">
        <v>0</v>
      </c>
      <c r="H48" s="221">
        <v>0</v>
      </c>
      <c r="I48" s="54" t="e">
        <f t="shared" si="4"/>
        <v>#DIV/0!</v>
      </c>
      <c r="J48" s="54" t="e">
        <f t="shared" si="5"/>
        <v>#DIV/0!</v>
      </c>
    </row>
    <row r="49" spans="1:10" s="5" customFormat="1" ht="25.5" customHeight="1">
      <c r="A49" s="37">
        <v>34</v>
      </c>
      <c r="B49" s="9">
        <v>415213</v>
      </c>
      <c r="C49" s="19" t="s">
        <v>380</v>
      </c>
      <c r="D49" s="221">
        <v>2500</v>
      </c>
      <c r="E49" s="221">
        <v>2500</v>
      </c>
      <c r="F49" s="221">
        <v>2240</v>
      </c>
      <c r="G49" s="221">
        <v>2500</v>
      </c>
      <c r="H49" s="221">
        <v>2500</v>
      </c>
      <c r="I49" s="54">
        <f t="shared" si="4"/>
        <v>100</v>
      </c>
      <c r="J49" s="54">
        <f t="shared" si="5"/>
        <v>100</v>
      </c>
    </row>
    <row r="50" spans="1:10" s="5" customFormat="1" ht="25.5" customHeight="1">
      <c r="A50" s="9">
        <v>35</v>
      </c>
      <c r="B50" s="9">
        <v>415213</v>
      </c>
      <c r="C50" s="51" t="s">
        <v>130</v>
      </c>
      <c r="D50" s="221">
        <v>3000</v>
      </c>
      <c r="E50" s="221">
        <v>4000</v>
      </c>
      <c r="F50" s="221">
        <v>2998</v>
      </c>
      <c r="G50" s="221">
        <v>4000</v>
      </c>
      <c r="H50" s="221">
        <v>4000</v>
      </c>
      <c r="I50" s="54">
        <f t="shared" si="4"/>
        <v>100</v>
      </c>
      <c r="J50" s="54">
        <f t="shared" si="5"/>
        <v>100</v>
      </c>
    </row>
    <row r="51" spans="1:10" s="5" customFormat="1" ht="25.5" customHeight="1">
      <c r="A51" s="37">
        <v>36</v>
      </c>
      <c r="B51" s="9">
        <v>415213</v>
      </c>
      <c r="C51" s="19" t="s">
        <v>382</v>
      </c>
      <c r="D51" s="221">
        <v>6000</v>
      </c>
      <c r="E51" s="221">
        <v>4000</v>
      </c>
      <c r="F51" s="221">
        <v>2997</v>
      </c>
      <c r="G51" s="221">
        <v>4000</v>
      </c>
      <c r="H51" s="221">
        <v>4000</v>
      </c>
      <c r="I51" s="54">
        <f t="shared" si="4"/>
        <v>100</v>
      </c>
      <c r="J51" s="54">
        <f t="shared" si="5"/>
        <v>100</v>
      </c>
    </row>
    <row r="52" spans="1:10" s="5" customFormat="1" ht="25.5" customHeight="1">
      <c r="A52" s="9">
        <v>37</v>
      </c>
      <c r="B52" s="9">
        <v>415213</v>
      </c>
      <c r="C52" s="19" t="s">
        <v>652</v>
      </c>
      <c r="D52" s="221">
        <v>0</v>
      </c>
      <c r="E52" s="221">
        <v>0</v>
      </c>
      <c r="F52" s="221">
        <v>0</v>
      </c>
      <c r="G52" s="221">
        <v>0</v>
      </c>
      <c r="H52" s="221">
        <v>1000</v>
      </c>
      <c r="I52" s="54" t="e">
        <f>H52/E52*100</f>
        <v>#DIV/0!</v>
      </c>
      <c r="J52" s="54" t="e">
        <f>H52/G52*100</f>
        <v>#DIV/0!</v>
      </c>
    </row>
    <row r="53" spans="1:10" s="5" customFormat="1" ht="25.5" customHeight="1">
      <c r="A53" s="37">
        <v>38</v>
      </c>
      <c r="B53" s="9">
        <v>415213</v>
      </c>
      <c r="C53" s="51" t="s">
        <v>385</v>
      </c>
      <c r="D53" s="220">
        <v>385</v>
      </c>
      <c r="E53" s="221">
        <v>4000</v>
      </c>
      <c r="F53" s="221">
        <v>1171</v>
      </c>
      <c r="G53" s="220">
        <v>4000</v>
      </c>
      <c r="H53" s="221">
        <v>4000</v>
      </c>
      <c r="I53" s="54">
        <f t="shared" si="4"/>
        <v>100</v>
      </c>
      <c r="J53" s="54">
        <f t="shared" si="5"/>
        <v>100</v>
      </c>
    </row>
    <row r="54" spans="1:10" s="5" customFormat="1" ht="25.5" customHeight="1">
      <c r="A54" s="9">
        <v>39</v>
      </c>
      <c r="B54" s="9">
        <v>415214</v>
      </c>
      <c r="C54" s="51" t="s">
        <v>140</v>
      </c>
      <c r="D54" s="221">
        <v>7500</v>
      </c>
      <c r="E54" s="221">
        <v>7500</v>
      </c>
      <c r="F54" s="221">
        <v>3750</v>
      </c>
      <c r="G54" s="221">
        <v>7500</v>
      </c>
      <c r="H54" s="221">
        <v>7500</v>
      </c>
      <c r="I54" s="54">
        <f t="shared" si="4"/>
        <v>100</v>
      </c>
      <c r="J54" s="54">
        <f t="shared" si="5"/>
        <v>100</v>
      </c>
    </row>
    <row r="55" spans="1:10" s="5" customFormat="1" ht="25.5" customHeight="1">
      <c r="A55" s="37">
        <v>40</v>
      </c>
      <c r="B55" s="9">
        <v>415215</v>
      </c>
      <c r="C55" s="51" t="s">
        <v>386</v>
      </c>
      <c r="D55" s="221">
        <v>3000</v>
      </c>
      <c r="E55" s="221">
        <v>4000</v>
      </c>
      <c r="F55" s="221">
        <v>2997</v>
      </c>
      <c r="G55" s="221">
        <v>4000</v>
      </c>
      <c r="H55" s="221">
        <v>4000</v>
      </c>
      <c r="I55" s="54">
        <f t="shared" si="4"/>
        <v>100</v>
      </c>
      <c r="J55" s="54">
        <f t="shared" si="5"/>
        <v>100</v>
      </c>
    </row>
    <row r="56" spans="1:10" s="5" customFormat="1" ht="25.5" customHeight="1">
      <c r="A56" s="9">
        <v>41</v>
      </c>
      <c r="B56" s="9">
        <v>415215</v>
      </c>
      <c r="C56" s="51" t="s">
        <v>133</v>
      </c>
      <c r="D56" s="221">
        <v>1000</v>
      </c>
      <c r="E56" s="221">
        <v>1000</v>
      </c>
      <c r="F56" s="221">
        <v>747</v>
      </c>
      <c r="G56" s="221">
        <v>1000</v>
      </c>
      <c r="H56" s="221">
        <v>1000</v>
      </c>
      <c r="I56" s="54">
        <f t="shared" si="4"/>
        <v>100</v>
      </c>
      <c r="J56" s="54">
        <f t="shared" si="5"/>
        <v>100</v>
      </c>
    </row>
    <row r="57" spans="1:10" s="5" customFormat="1" ht="25.5" customHeight="1">
      <c r="A57" s="37">
        <v>42</v>
      </c>
      <c r="B57" s="9">
        <v>415215</v>
      </c>
      <c r="C57" s="51" t="s">
        <v>134</v>
      </c>
      <c r="D57" s="221">
        <v>5000</v>
      </c>
      <c r="E57" s="221">
        <v>4000</v>
      </c>
      <c r="F57" s="221">
        <v>2997</v>
      </c>
      <c r="G57" s="221">
        <v>4000</v>
      </c>
      <c r="H57" s="221">
        <v>4000</v>
      </c>
      <c r="I57" s="54">
        <f t="shared" si="4"/>
        <v>100</v>
      </c>
      <c r="J57" s="54">
        <f t="shared" si="5"/>
        <v>100</v>
      </c>
    </row>
    <row r="58" spans="1:10" s="5" customFormat="1" ht="25.5" customHeight="1">
      <c r="A58" s="9">
        <v>43</v>
      </c>
      <c r="B58" s="9">
        <v>415215</v>
      </c>
      <c r="C58" s="51" t="s">
        <v>135</v>
      </c>
      <c r="D58" s="221">
        <v>0</v>
      </c>
      <c r="E58" s="221">
        <v>2000</v>
      </c>
      <c r="F58" s="221">
        <v>1494</v>
      </c>
      <c r="G58" s="221">
        <v>2000</v>
      </c>
      <c r="H58" s="221">
        <v>2000</v>
      </c>
      <c r="I58" s="54">
        <f t="shared" si="4"/>
        <v>100</v>
      </c>
      <c r="J58" s="54">
        <f t="shared" si="5"/>
        <v>100</v>
      </c>
    </row>
    <row r="59" spans="1:10" s="5" customFormat="1" ht="25.5" customHeight="1">
      <c r="A59" s="37">
        <v>44</v>
      </c>
      <c r="B59" s="9">
        <v>415215</v>
      </c>
      <c r="C59" s="51" t="s">
        <v>716</v>
      </c>
      <c r="D59" s="221">
        <v>0</v>
      </c>
      <c r="E59" s="221">
        <v>0</v>
      </c>
      <c r="F59" s="221">
        <v>0</v>
      </c>
      <c r="G59" s="221">
        <v>0</v>
      </c>
      <c r="H59" s="221">
        <v>2000</v>
      </c>
      <c r="I59" s="54" t="e">
        <f>H59/E59*100</f>
        <v>#DIV/0!</v>
      </c>
      <c r="J59" s="54" t="e">
        <f>H59/G59*100</f>
        <v>#DIV/0!</v>
      </c>
    </row>
    <row r="60" spans="1:10" ht="25.5" customHeight="1">
      <c r="A60" s="9">
        <v>45</v>
      </c>
      <c r="B60" s="9">
        <v>415215</v>
      </c>
      <c r="C60" s="51" t="s">
        <v>387</v>
      </c>
      <c r="D60" s="221">
        <v>15700</v>
      </c>
      <c r="E60" s="221">
        <v>10700</v>
      </c>
      <c r="F60" s="221">
        <v>8019</v>
      </c>
      <c r="G60" s="221">
        <v>10700</v>
      </c>
      <c r="H60" s="222">
        <v>8700</v>
      </c>
      <c r="I60" s="54">
        <f t="shared" si="4"/>
        <v>81.30841121495327</v>
      </c>
      <c r="J60" s="54">
        <f t="shared" si="5"/>
        <v>81.30841121495327</v>
      </c>
    </row>
    <row r="61" spans="1:10" ht="25.5" customHeight="1">
      <c r="A61" s="37">
        <v>46</v>
      </c>
      <c r="B61" s="9">
        <v>415215</v>
      </c>
      <c r="C61" s="51" t="s">
        <v>131</v>
      </c>
      <c r="D61" s="220">
        <v>5000</v>
      </c>
      <c r="E61" s="220">
        <v>7000</v>
      </c>
      <c r="F61" s="220">
        <v>5247</v>
      </c>
      <c r="G61" s="220">
        <v>7000</v>
      </c>
      <c r="H61" s="222">
        <v>10000</v>
      </c>
      <c r="I61" s="54">
        <f t="shared" si="4"/>
        <v>142.85714285714286</v>
      </c>
      <c r="J61" s="54">
        <f t="shared" si="5"/>
        <v>142.85714285714286</v>
      </c>
    </row>
    <row r="62" spans="1:10" s="5" customFormat="1" ht="25.5" customHeight="1">
      <c r="A62" s="9">
        <v>47</v>
      </c>
      <c r="B62" s="9">
        <v>415216</v>
      </c>
      <c r="C62" s="51" t="s">
        <v>136</v>
      </c>
      <c r="D62" s="221">
        <v>1000</v>
      </c>
      <c r="E62" s="221">
        <v>1000</v>
      </c>
      <c r="F62" s="221">
        <v>747</v>
      </c>
      <c r="G62" s="221">
        <v>1000</v>
      </c>
      <c r="H62" s="221">
        <v>1000</v>
      </c>
      <c r="I62" s="54">
        <f t="shared" si="4"/>
        <v>100</v>
      </c>
      <c r="J62" s="54">
        <f t="shared" si="5"/>
        <v>100</v>
      </c>
    </row>
    <row r="63" spans="1:10" s="5" customFormat="1" ht="25.5" customHeight="1">
      <c r="A63" s="37">
        <v>48</v>
      </c>
      <c r="B63" s="9">
        <v>415216</v>
      </c>
      <c r="C63" s="19" t="s">
        <v>127</v>
      </c>
      <c r="D63" s="221">
        <v>0</v>
      </c>
      <c r="E63" s="221">
        <v>3000</v>
      </c>
      <c r="F63" s="221">
        <v>2250</v>
      </c>
      <c r="G63" s="221">
        <v>3000</v>
      </c>
      <c r="H63" s="221">
        <v>3000</v>
      </c>
      <c r="I63" s="54">
        <f t="shared" si="4"/>
        <v>100</v>
      </c>
      <c r="J63" s="54">
        <f t="shared" si="5"/>
        <v>100</v>
      </c>
    </row>
    <row r="64" spans="1:10" s="5" customFormat="1" ht="25.5" customHeight="1">
      <c r="A64" s="9">
        <v>49</v>
      </c>
      <c r="B64" s="9">
        <v>415216</v>
      </c>
      <c r="C64" s="19" t="s">
        <v>383</v>
      </c>
      <c r="D64" s="221">
        <v>1000</v>
      </c>
      <c r="E64" s="221">
        <v>1000</v>
      </c>
      <c r="F64" s="221">
        <v>747</v>
      </c>
      <c r="G64" s="221">
        <v>1000</v>
      </c>
      <c r="H64" s="221">
        <v>1000</v>
      </c>
      <c r="I64" s="54">
        <f t="shared" si="4"/>
        <v>100</v>
      </c>
      <c r="J64" s="54">
        <f t="shared" si="5"/>
        <v>100</v>
      </c>
    </row>
    <row r="65" spans="1:10" s="5" customFormat="1" ht="25.5" customHeight="1">
      <c r="A65" s="37">
        <v>50</v>
      </c>
      <c r="B65" s="9">
        <v>415216</v>
      </c>
      <c r="C65" s="51" t="s">
        <v>390</v>
      </c>
      <c r="D65" s="220">
        <v>13000</v>
      </c>
      <c r="E65" s="221">
        <v>10000</v>
      </c>
      <c r="F65" s="221">
        <v>10000</v>
      </c>
      <c r="G65" s="220">
        <v>10000</v>
      </c>
      <c r="H65" s="221">
        <v>15000</v>
      </c>
      <c r="I65" s="54">
        <f t="shared" si="4"/>
        <v>150</v>
      </c>
      <c r="J65" s="54">
        <f t="shared" si="5"/>
        <v>150</v>
      </c>
    </row>
    <row r="66" spans="1:10" s="5" customFormat="1" ht="25.5" customHeight="1">
      <c r="A66" s="9">
        <v>51</v>
      </c>
      <c r="B66" s="9">
        <v>415217</v>
      </c>
      <c r="C66" s="19" t="s">
        <v>381</v>
      </c>
      <c r="D66" s="220">
        <v>9000</v>
      </c>
      <c r="E66" s="221">
        <v>7000</v>
      </c>
      <c r="F66" s="221">
        <v>3498</v>
      </c>
      <c r="G66" s="220">
        <v>7000</v>
      </c>
      <c r="H66" s="221">
        <v>7000</v>
      </c>
      <c r="I66" s="54">
        <f t="shared" si="4"/>
        <v>100</v>
      </c>
      <c r="J66" s="54">
        <f t="shared" si="5"/>
        <v>100</v>
      </c>
    </row>
    <row r="67" spans="1:10" s="5" customFormat="1" ht="25.5" customHeight="1">
      <c r="A67" s="37">
        <v>52</v>
      </c>
      <c r="B67" s="9">
        <v>415217</v>
      </c>
      <c r="C67" s="19" t="s">
        <v>650</v>
      </c>
      <c r="D67" s="220">
        <v>0</v>
      </c>
      <c r="E67" s="221">
        <v>0</v>
      </c>
      <c r="F67" s="221">
        <v>0</v>
      </c>
      <c r="G67" s="220">
        <v>0</v>
      </c>
      <c r="H67" s="221">
        <v>500</v>
      </c>
      <c r="I67" s="54" t="e">
        <f>H67/E67*100</f>
        <v>#DIV/0!</v>
      </c>
      <c r="J67" s="54" t="e">
        <f>H67/G67*100</f>
        <v>#DIV/0!</v>
      </c>
    </row>
    <row r="68" spans="1:10" s="5" customFormat="1" ht="25.5" customHeight="1">
      <c r="A68" s="9">
        <v>53</v>
      </c>
      <c r="B68" s="9">
        <v>415217</v>
      </c>
      <c r="C68" s="19" t="s">
        <v>388</v>
      </c>
      <c r="D68" s="221">
        <v>2196</v>
      </c>
      <c r="E68" s="221">
        <v>2500</v>
      </c>
      <c r="F68" s="221">
        <v>2493</v>
      </c>
      <c r="G68" s="221">
        <v>2500</v>
      </c>
      <c r="H68" s="221">
        <v>2500</v>
      </c>
      <c r="I68" s="54">
        <f t="shared" si="4"/>
        <v>100</v>
      </c>
      <c r="J68" s="54">
        <f t="shared" si="5"/>
        <v>100</v>
      </c>
    </row>
    <row r="69" spans="1:10" s="5" customFormat="1" ht="25.5" customHeight="1">
      <c r="A69" s="37">
        <v>54</v>
      </c>
      <c r="B69" s="9">
        <v>415217</v>
      </c>
      <c r="C69" s="19" t="s">
        <v>389</v>
      </c>
      <c r="D69" s="221">
        <v>5677</v>
      </c>
      <c r="E69" s="221">
        <v>4000</v>
      </c>
      <c r="F69" s="221">
        <v>1777</v>
      </c>
      <c r="G69" s="221">
        <v>4000</v>
      </c>
      <c r="H69" s="221">
        <v>4000</v>
      </c>
      <c r="I69" s="54">
        <f t="shared" si="4"/>
        <v>100</v>
      </c>
      <c r="J69" s="54">
        <f t="shared" si="5"/>
        <v>100</v>
      </c>
    </row>
    <row r="70" spans="1:10" s="5" customFormat="1" ht="25.5" customHeight="1">
      <c r="A70" s="9">
        <v>55</v>
      </c>
      <c r="B70" s="9">
        <v>415218</v>
      </c>
      <c r="C70" s="51" t="s">
        <v>141</v>
      </c>
      <c r="D70" s="221">
        <v>0</v>
      </c>
      <c r="E70" s="221">
        <v>1000</v>
      </c>
      <c r="F70" s="221">
        <v>1000</v>
      </c>
      <c r="G70" s="221">
        <v>1000</v>
      </c>
      <c r="H70" s="221">
        <v>1000</v>
      </c>
      <c r="I70" s="54">
        <f t="shared" si="4"/>
        <v>100</v>
      </c>
      <c r="J70" s="54">
        <f t="shared" si="5"/>
        <v>100</v>
      </c>
    </row>
    <row r="71" spans="1:10" s="5" customFormat="1" ht="25.5" customHeight="1">
      <c r="A71" s="37">
        <v>56</v>
      </c>
      <c r="B71" s="9">
        <v>415218</v>
      </c>
      <c r="C71" s="51" t="s">
        <v>651</v>
      </c>
      <c r="D71" s="221">
        <v>0</v>
      </c>
      <c r="E71" s="221">
        <v>0</v>
      </c>
      <c r="F71" s="221">
        <v>0</v>
      </c>
      <c r="G71" s="221">
        <v>0</v>
      </c>
      <c r="H71" s="221">
        <v>500</v>
      </c>
      <c r="I71" s="54" t="e">
        <f>H71/E71*100</f>
        <v>#DIV/0!</v>
      </c>
      <c r="J71" s="54" t="e">
        <f>H71/G71*100</f>
        <v>#DIV/0!</v>
      </c>
    </row>
    <row r="72" spans="1:10" s="5" customFormat="1" ht="25.5" customHeight="1">
      <c r="A72" s="9">
        <v>57</v>
      </c>
      <c r="B72" s="9">
        <v>415219</v>
      </c>
      <c r="C72" s="19" t="s">
        <v>384</v>
      </c>
      <c r="D72" s="221">
        <v>6300</v>
      </c>
      <c r="E72" s="221">
        <v>7500</v>
      </c>
      <c r="F72" s="221">
        <v>7900</v>
      </c>
      <c r="G72" s="221">
        <v>7900</v>
      </c>
      <c r="H72" s="221">
        <v>7500</v>
      </c>
      <c r="I72" s="54">
        <f t="shared" si="4"/>
        <v>100</v>
      </c>
      <c r="J72" s="54">
        <f t="shared" si="5"/>
        <v>94.9367088607595</v>
      </c>
    </row>
    <row r="73" spans="1:10" s="5" customFormat="1" ht="25.5" customHeight="1">
      <c r="A73" s="9"/>
      <c r="B73" s="9"/>
      <c r="C73" s="51"/>
      <c r="D73" s="221"/>
      <c r="E73" s="221"/>
      <c r="F73" s="221"/>
      <c r="G73" s="221"/>
      <c r="H73" s="226"/>
      <c r="I73" s="54"/>
      <c r="J73" s="54"/>
    </row>
    <row r="74" spans="1:10" ht="25.5" customHeight="1">
      <c r="A74" s="37">
        <v>58</v>
      </c>
      <c r="B74" s="38">
        <v>415230</v>
      </c>
      <c r="C74" s="39" t="s">
        <v>741</v>
      </c>
      <c r="D74" s="219">
        <f>SUM(D75:D76)</f>
        <v>28500</v>
      </c>
      <c r="E74" s="219">
        <f>SUM(E75:E76)</f>
        <v>25000</v>
      </c>
      <c r="F74" s="219">
        <f>SUM(F75:F76)</f>
        <v>0</v>
      </c>
      <c r="G74" s="219">
        <f>SUM(G75:G76)</f>
        <v>20000</v>
      </c>
      <c r="H74" s="219">
        <f>SUM(H75:H76)</f>
        <v>20000</v>
      </c>
      <c r="I74" s="41">
        <f>H74/E74*100</f>
        <v>80</v>
      </c>
      <c r="J74" s="43">
        <f>H74/G74*100</f>
        <v>100</v>
      </c>
    </row>
    <row r="75" spans="1:10" ht="25.5" customHeight="1">
      <c r="A75" s="9">
        <v>59</v>
      </c>
      <c r="B75" s="9">
        <v>415239</v>
      </c>
      <c r="C75" s="51" t="s">
        <v>544</v>
      </c>
      <c r="D75" s="221">
        <v>10000</v>
      </c>
      <c r="E75" s="220">
        <v>10000</v>
      </c>
      <c r="F75" s="220">
        <v>0</v>
      </c>
      <c r="G75" s="221">
        <v>10000</v>
      </c>
      <c r="H75" s="222">
        <v>10000</v>
      </c>
      <c r="I75" s="54">
        <f>H75/E75*100</f>
        <v>100</v>
      </c>
      <c r="J75" s="54">
        <f>H75/G75*100</f>
        <v>100</v>
      </c>
    </row>
    <row r="76" spans="1:10" ht="25.5" customHeight="1">
      <c r="A76" s="9">
        <v>60</v>
      </c>
      <c r="B76" s="9">
        <v>415239</v>
      </c>
      <c r="C76" s="51" t="s">
        <v>545</v>
      </c>
      <c r="D76" s="221">
        <v>18500</v>
      </c>
      <c r="E76" s="221">
        <v>15000</v>
      </c>
      <c r="F76" s="221">
        <v>0</v>
      </c>
      <c r="G76" s="221">
        <v>10000</v>
      </c>
      <c r="H76" s="222">
        <v>10000</v>
      </c>
      <c r="I76" s="54">
        <f>H76/E76*100</f>
        <v>66.66666666666666</v>
      </c>
      <c r="J76" s="54">
        <f>H76/G76*100</f>
        <v>100</v>
      </c>
    </row>
    <row r="77" spans="1:10" ht="25.5" customHeight="1">
      <c r="A77" s="9"/>
      <c r="B77" s="12"/>
      <c r="C77" s="149"/>
      <c r="D77" s="229"/>
      <c r="E77" s="229"/>
      <c r="F77" s="229"/>
      <c r="G77" s="229"/>
      <c r="H77" s="241"/>
      <c r="I77" s="54"/>
      <c r="J77" s="54"/>
    </row>
    <row r="78" spans="1:10" ht="25.5" customHeight="1">
      <c r="A78" s="9">
        <v>61</v>
      </c>
      <c r="B78" s="6">
        <v>416000</v>
      </c>
      <c r="C78" s="39" t="s">
        <v>740</v>
      </c>
      <c r="D78" s="219">
        <f>D80+D88</f>
        <v>121792</v>
      </c>
      <c r="E78" s="219">
        <f>E80+E88</f>
        <v>159000</v>
      </c>
      <c r="F78" s="219">
        <f>F80+F88</f>
        <v>103417</v>
      </c>
      <c r="G78" s="219">
        <f>G80+G88</f>
        <v>150000</v>
      </c>
      <c r="H78" s="219">
        <f>H80+H88</f>
        <v>160000</v>
      </c>
      <c r="I78" s="66">
        <f>H78/E78*100</f>
        <v>100.62893081761007</v>
      </c>
      <c r="J78" s="66">
        <f>H78/G78*100</f>
        <v>106.66666666666667</v>
      </c>
    </row>
    <row r="79" spans="1:10" ht="25.5" customHeight="1">
      <c r="A79" s="9"/>
      <c r="B79" s="12"/>
      <c r="C79" s="149"/>
      <c r="D79" s="229"/>
      <c r="E79" s="229"/>
      <c r="F79" s="229"/>
      <c r="G79" s="229"/>
      <c r="H79" s="241"/>
      <c r="I79" s="54"/>
      <c r="J79" s="54"/>
    </row>
    <row r="80" spans="1:10" ht="25.5" customHeight="1">
      <c r="A80" s="9">
        <v>62</v>
      </c>
      <c r="B80" s="6">
        <v>416100</v>
      </c>
      <c r="C80" s="39" t="s">
        <v>739</v>
      </c>
      <c r="D80" s="219">
        <f>SUM(D81:D86)</f>
        <v>96792</v>
      </c>
      <c r="E80" s="219">
        <f>SUM(E81:E86)</f>
        <v>124000</v>
      </c>
      <c r="F80" s="219">
        <f>SUM(F81:F86)</f>
        <v>83567</v>
      </c>
      <c r="G80" s="219">
        <f>SUM(G81:G86)</f>
        <v>115000</v>
      </c>
      <c r="H80" s="219">
        <f>SUM(H81:H86)</f>
        <v>125000</v>
      </c>
      <c r="I80" s="66">
        <f aca="true" t="shared" si="6" ref="I80:I89">H80/E80*100</f>
        <v>100.80645161290323</v>
      </c>
      <c r="J80" s="66">
        <f aca="true" t="shared" si="7" ref="J80:J89">H80/G80*100</f>
        <v>108.69565217391303</v>
      </c>
    </row>
    <row r="81" spans="1:10" ht="25.5" customHeight="1">
      <c r="A81" s="9">
        <v>63</v>
      </c>
      <c r="B81" s="9">
        <v>416119</v>
      </c>
      <c r="C81" s="51" t="s">
        <v>391</v>
      </c>
      <c r="D81" s="221">
        <v>11971</v>
      </c>
      <c r="E81" s="220">
        <v>12000</v>
      </c>
      <c r="F81" s="221">
        <v>6539</v>
      </c>
      <c r="G81" s="221">
        <v>12000</v>
      </c>
      <c r="H81" s="226">
        <v>12000</v>
      </c>
      <c r="I81" s="54">
        <f t="shared" si="6"/>
        <v>100</v>
      </c>
      <c r="J81" s="54">
        <f t="shared" si="7"/>
        <v>100</v>
      </c>
    </row>
    <row r="82" spans="1:10" ht="25.5" customHeight="1">
      <c r="A82" s="9">
        <v>64</v>
      </c>
      <c r="B82" s="9">
        <v>416119</v>
      </c>
      <c r="C82" s="51" t="s">
        <v>392</v>
      </c>
      <c r="D82" s="221">
        <v>4400</v>
      </c>
      <c r="E82" s="221">
        <v>4000</v>
      </c>
      <c r="F82" s="221">
        <v>3400</v>
      </c>
      <c r="G82" s="221">
        <v>4000</v>
      </c>
      <c r="H82" s="222">
        <v>4000</v>
      </c>
      <c r="I82" s="54">
        <f t="shared" si="6"/>
        <v>100</v>
      </c>
      <c r="J82" s="54">
        <f t="shared" si="7"/>
        <v>100</v>
      </c>
    </row>
    <row r="83" spans="1:10" ht="25.5" customHeight="1">
      <c r="A83" s="9">
        <v>65</v>
      </c>
      <c r="B83" s="9">
        <v>416122</v>
      </c>
      <c r="C83" s="51" t="s">
        <v>393</v>
      </c>
      <c r="D83" s="221">
        <v>8343</v>
      </c>
      <c r="E83" s="220">
        <v>10000</v>
      </c>
      <c r="F83" s="220">
        <v>9185</v>
      </c>
      <c r="G83" s="221">
        <v>10000</v>
      </c>
      <c r="H83" s="226">
        <v>10000</v>
      </c>
      <c r="I83" s="54">
        <f t="shared" si="6"/>
        <v>100</v>
      </c>
      <c r="J83" s="54">
        <f t="shared" si="7"/>
        <v>100</v>
      </c>
    </row>
    <row r="84" spans="1:10" s="5" customFormat="1" ht="25.5" customHeight="1">
      <c r="A84" s="9">
        <v>66</v>
      </c>
      <c r="B84" s="9">
        <v>416124</v>
      </c>
      <c r="C84" s="51" t="s">
        <v>394</v>
      </c>
      <c r="D84" s="221">
        <v>61100</v>
      </c>
      <c r="E84" s="221">
        <v>85000</v>
      </c>
      <c r="F84" s="221">
        <v>53800</v>
      </c>
      <c r="G84" s="221">
        <v>76000</v>
      </c>
      <c r="H84" s="221">
        <v>76000</v>
      </c>
      <c r="I84" s="54">
        <f>H84/E84*100</f>
        <v>89.41176470588236</v>
      </c>
      <c r="J84" s="54">
        <f>H84/G84*100</f>
        <v>100</v>
      </c>
    </row>
    <row r="85" spans="1:10" s="5" customFormat="1" ht="25.5" customHeight="1">
      <c r="A85" s="9">
        <v>67</v>
      </c>
      <c r="B85" s="9">
        <v>416124</v>
      </c>
      <c r="C85" s="19" t="s">
        <v>606</v>
      </c>
      <c r="D85" s="221">
        <v>2600</v>
      </c>
      <c r="E85" s="221">
        <v>3000</v>
      </c>
      <c r="F85" s="221">
        <v>2500</v>
      </c>
      <c r="G85" s="221">
        <v>3000</v>
      </c>
      <c r="H85" s="221">
        <v>3000</v>
      </c>
      <c r="I85" s="54">
        <f>H85/E85*100</f>
        <v>100</v>
      </c>
      <c r="J85" s="54">
        <f>H85/G85*100</f>
        <v>100</v>
      </c>
    </row>
    <row r="86" spans="1:10" ht="25.5" customHeight="1">
      <c r="A86" s="9">
        <v>68</v>
      </c>
      <c r="B86" s="9">
        <v>416126</v>
      </c>
      <c r="C86" s="51" t="s">
        <v>649</v>
      </c>
      <c r="D86" s="221">
        <v>8378</v>
      </c>
      <c r="E86" s="220">
        <v>10000</v>
      </c>
      <c r="F86" s="220">
        <v>8143</v>
      </c>
      <c r="G86" s="221">
        <v>10000</v>
      </c>
      <c r="H86" s="222">
        <v>20000</v>
      </c>
      <c r="I86" s="54">
        <f>H86/E86*100</f>
        <v>200</v>
      </c>
      <c r="J86" s="54">
        <f>H86/G86*100</f>
        <v>200</v>
      </c>
    </row>
    <row r="87" spans="1:10" ht="25.5" customHeight="1">
      <c r="A87" s="9"/>
      <c r="B87" s="9"/>
      <c r="C87" s="51"/>
      <c r="D87" s="221"/>
      <c r="E87" s="220"/>
      <c r="F87" s="220"/>
      <c r="G87" s="221"/>
      <c r="H87" s="226"/>
      <c r="I87" s="54"/>
      <c r="J87" s="54"/>
    </row>
    <row r="88" spans="1:10" ht="25.5" customHeight="1">
      <c r="A88" s="9">
        <v>69</v>
      </c>
      <c r="B88" s="68">
        <v>416300</v>
      </c>
      <c r="C88" s="69" t="s">
        <v>395</v>
      </c>
      <c r="D88" s="242">
        <f>D89</f>
        <v>25000</v>
      </c>
      <c r="E88" s="242">
        <f>E89</f>
        <v>35000</v>
      </c>
      <c r="F88" s="242">
        <f>F89</f>
        <v>19850</v>
      </c>
      <c r="G88" s="242">
        <f>G89</f>
        <v>35000</v>
      </c>
      <c r="H88" s="242">
        <f>H89</f>
        <v>35000</v>
      </c>
      <c r="I88" s="71">
        <f>H88/E88*100</f>
        <v>100</v>
      </c>
      <c r="J88" s="71">
        <f>H88/G88*100</f>
        <v>100</v>
      </c>
    </row>
    <row r="89" spans="1:10" ht="25.5" customHeight="1">
      <c r="A89" s="9">
        <v>70</v>
      </c>
      <c r="B89" s="9">
        <v>416323</v>
      </c>
      <c r="C89" s="51" t="s">
        <v>396</v>
      </c>
      <c r="D89" s="221">
        <v>25000</v>
      </c>
      <c r="E89" s="220">
        <v>35000</v>
      </c>
      <c r="F89" s="220">
        <v>19850</v>
      </c>
      <c r="G89" s="221">
        <v>35000</v>
      </c>
      <c r="H89" s="222">
        <v>35000</v>
      </c>
      <c r="I89" s="54">
        <f t="shared" si="6"/>
        <v>100</v>
      </c>
      <c r="J89" s="54">
        <f t="shared" si="7"/>
        <v>100</v>
      </c>
    </row>
    <row r="90" spans="1:10" ht="25.5" customHeight="1">
      <c r="A90" s="9"/>
      <c r="B90" s="6"/>
      <c r="C90" s="39"/>
      <c r="D90" s="219"/>
      <c r="E90" s="219"/>
      <c r="F90" s="219"/>
      <c r="G90" s="219"/>
      <c r="H90" s="238"/>
      <c r="I90" s="54"/>
      <c r="J90" s="54"/>
    </row>
    <row r="91" spans="1:10" ht="25.5" customHeight="1">
      <c r="A91" s="9">
        <v>71</v>
      </c>
      <c r="B91" s="6">
        <v>511300</v>
      </c>
      <c r="C91" s="39" t="s">
        <v>397</v>
      </c>
      <c r="D91" s="232">
        <f>D92</f>
        <v>8844</v>
      </c>
      <c r="E91" s="232">
        <f>E92</f>
        <v>10000</v>
      </c>
      <c r="F91" s="232">
        <f>F92</f>
        <v>3448</v>
      </c>
      <c r="G91" s="232">
        <f>G92</f>
        <v>10000</v>
      </c>
      <c r="H91" s="264">
        <f>H92</f>
        <v>10000</v>
      </c>
      <c r="I91" s="66">
        <f>H91/E91*100</f>
        <v>100</v>
      </c>
      <c r="J91" s="66">
        <f>H91/G91*100</f>
        <v>100</v>
      </c>
    </row>
    <row r="92" spans="1:10" ht="25.5" customHeight="1">
      <c r="A92" s="9">
        <v>72</v>
      </c>
      <c r="B92" s="9">
        <v>511300</v>
      </c>
      <c r="C92" s="51" t="s">
        <v>398</v>
      </c>
      <c r="D92" s="221">
        <v>8844</v>
      </c>
      <c r="E92" s="221">
        <v>10000</v>
      </c>
      <c r="F92" s="221">
        <v>3448</v>
      </c>
      <c r="G92" s="221">
        <v>10000</v>
      </c>
      <c r="H92" s="222">
        <v>10000</v>
      </c>
      <c r="I92" s="54">
        <f>H92/E92*100</f>
        <v>100</v>
      </c>
      <c r="J92" s="54">
        <f>H92/G92*100</f>
        <v>100</v>
      </c>
    </row>
    <row r="93" spans="1:10" ht="25.5" customHeight="1">
      <c r="A93" s="157"/>
      <c r="B93" s="157"/>
      <c r="C93" s="158"/>
      <c r="D93" s="244"/>
      <c r="E93" s="244"/>
      <c r="F93" s="244"/>
      <c r="G93" s="244"/>
      <c r="H93" s="245"/>
      <c r="I93" s="159"/>
      <c r="J93" s="54"/>
    </row>
    <row r="94" spans="1:12" ht="25.5" customHeight="1">
      <c r="A94" s="9">
        <v>73</v>
      </c>
      <c r="B94" s="12"/>
      <c r="C94" s="39" t="s">
        <v>738</v>
      </c>
      <c r="D94" s="219">
        <f>D7+D91</f>
        <v>343905</v>
      </c>
      <c r="E94" s="219">
        <f>E7+E91</f>
        <v>394510</v>
      </c>
      <c r="F94" s="219">
        <f>F7+F91</f>
        <v>237172</v>
      </c>
      <c r="G94" s="219">
        <f>G7+G91</f>
        <v>375600</v>
      </c>
      <c r="H94" s="219">
        <f>H7+H91</f>
        <v>387200</v>
      </c>
      <c r="I94" s="66">
        <f>H94/E94*100</f>
        <v>98.1470685153735</v>
      </c>
      <c r="J94" s="66">
        <f>H94/G94*100</f>
        <v>103.08839190628328</v>
      </c>
      <c r="L94" s="288"/>
    </row>
    <row r="95" spans="1:12" ht="24" customHeight="1">
      <c r="A95" s="143"/>
      <c r="B95" s="154"/>
      <c r="C95" s="48"/>
      <c r="D95" s="215"/>
      <c r="E95" s="215"/>
      <c r="F95" s="215"/>
      <c r="G95" s="215"/>
      <c r="H95" s="215"/>
      <c r="I95" s="161"/>
      <c r="J95" s="161"/>
      <c r="L95" s="288"/>
    </row>
    <row r="96" spans="9:10" ht="24" customHeight="1">
      <c r="I96" s="162"/>
      <c r="J96" s="162"/>
    </row>
    <row r="97" spans="9:10" ht="24" customHeight="1">
      <c r="I97" s="162"/>
      <c r="J97" s="162"/>
    </row>
    <row r="98" ht="24" customHeight="1"/>
    <row r="99" spans="4:7" ht="12.75">
      <c r="D99" s="265"/>
      <c r="G99" s="265"/>
    </row>
  </sheetData>
  <sheetProtection/>
  <mergeCells count="12">
    <mergeCell ref="F3:F5"/>
    <mergeCell ref="G3:G5"/>
    <mergeCell ref="H3:H5"/>
    <mergeCell ref="I4:I5"/>
    <mergeCell ref="J4:J5"/>
    <mergeCell ref="D3:D5"/>
    <mergeCell ref="A1:E1"/>
    <mergeCell ref="A2:C2"/>
    <mergeCell ref="A3:A5"/>
    <mergeCell ref="B3:B5"/>
    <mergeCell ref="C3:C5"/>
    <mergeCell ref="E3:E5"/>
  </mergeCells>
  <printOptions/>
  <pageMargins left="0.31496062992125984" right="0.2362204724409449" top="0.7480314960629921" bottom="0.7480314960629921" header="0.5118110236220472" footer="0.5118110236220472"/>
  <pageSetup horizontalDpi="300" verticalDpi="3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M37"/>
  <sheetViews>
    <sheetView zoomScalePageLayoutView="0" workbookViewId="0" topLeftCell="A1">
      <selection activeCell="H4" sqref="H4:H6"/>
    </sheetView>
  </sheetViews>
  <sheetFormatPr defaultColWidth="9.140625" defaultRowHeight="12.75"/>
  <cols>
    <col min="1" max="1" width="5.421875" style="131" customWidth="1"/>
    <col min="2" max="2" width="7.28125" style="1" customWidth="1"/>
    <col min="3" max="3" width="35.421875" style="2" customWidth="1"/>
    <col min="4" max="8" width="9.8515625" style="2" customWidth="1"/>
    <col min="9" max="10" width="6.7109375" style="11" customWidth="1"/>
    <col min="12" max="13" width="11.57421875" style="2" customWidth="1"/>
  </cols>
  <sheetData>
    <row r="1" spans="1:10" ht="12.75">
      <c r="A1" s="326" t="s">
        <v>399</v>
      </c>
      <c r="B1" s="326"/>
      <c r="C1" s="326"/>
      <c r="D1" s="326"/>
      <c r="E1" s="326"/>
      <c r="F1" s="326"/>
      <c r="G1" s="326"/>
      <c r="H1" s="326"/>
      <c r="I1" s="326"/>
      <c r="J1" s="164"/>
    </row>
    <row r="2" spans="1:10" ht="12.75">
      <c r="A2" s="326" t="s">
        <v>400</v>
      </c>
      <c r="B2" s="326"/>
      <c r="C2" s="326"/>
      <c r="D2" s="26"/>
      <c r="E2" s="26"/>
      <c r="F2" s="26"/>
      <c r="G2" s="26"/>
      <c r="H2" s="26"/>
      <c r="I2" s="165"/>
      <c r="J2" s="165"/>
    </row>
    <row r="3" spans="1:10" ht="12.75">
      <c r="A3" s="327"/>
      <c r="B3" s="327"/>
      <c r="C3" s="327"/>
      <c r="I3" s="328"/>
      <c r="J3" s="328"/>
    </row>
    <row r="4" spans="1:10" ht="12.75" customHeight="1">
      <c r="A4" s="314" t="s">
        <v>1</v>
      </c>
      <c r="B4" s="315" t="s">
        <v>401</v>
      </c>
      <c r="C4" s="316" t="s">
        <v>3</v>
      </c>
      <c r="D4" s="315" t="s">
        <v>496</v>
      </c>
      <c r="E4" s="329" t="s">
        <v>469</v>
      </c>
      <c r="F4" s="329" t="s">
        <v>495</v>
      </c>
      <c r="G4" s="315" t="s">
        <v>473</v>
      </c>
      <c r="H4" s="310" t="s">
        <v>766</v>
      </c>
      <c r="I4" s="145" t="s">
        <v>4</v>
      </c>
      <c r="J4" s="145" t="s">
        <v>4</v>
      </c>
    </row>
    <row r="5" spans="1:10" ht="12.75">
      <c r="A5" s="314"/>
      <c r="B5" s="315"/>
      <c r="C5" s="316"/>
      <c r="D5" s="315"/>
      <c r="E5" s="329"/>
      <c r="F5" s="329"/>
      <c r="G5" s="315"/>
      <c r="H5" s="310"/>
      <c r="I5" s="320" t="s">
        <v>517</v>
      </c>
      <c r="J5" s="320" t="s">
        <v>511</v>
      </c>
    </row>
    <row r="6" spans="1:10" ht="12.75">
      <c r="A6" s="314"/>
      <c r="B6" s="315"/>
      <c r="C6" s="316"/>
      <c r="D6" s="315"/>
      <c r="E6" s="329"/>
      <c r="F6" s="329"/>
      <c r="G6" s="315"/>
      <c r="H6" s="310"/>
      <c r="I6" s="320"/>
      <c r="J6" s="320"/>
    </row>
    <row r="7" spans="1:10" s="11" customFormat="1" ht="25.5" customHeight="1">
      <c r="A7" s="145"/>
      <c r="B7" s="9">
        <v>1</v>
      </c>
      <c r="C7" s="9">
        <v>2</v>
      </c>
      <c r="D7" s="155">
        <v>3</v>
      </c>
      <c r="E7" s="155">
        <v>4</v>
      </c>
      <c r="F7" s="155">
        <v>5</v>
      </c>
      <c r="G7" s="155">
        <v>6</v>
      </c>
      <c r="H7" s="166">
        <v>7</v>
      </c>
      <c r="I7" s="9">
        <v>8</v>
      </c>
      <c r="J7" s="9">
        <v>9</v>
      </c>
    </row>
    <row r="8" spans="1:10" s="5" customFormat="1" ht="25.5" customHeight="1">
      <c r="A8" s="136">
        <v>1</v>
      </c>
      <c r="B8" s="137" t="s">
        <v>234</v>
      </c>
      <c r="C8" s="35" t="s">
        <v>611</v>
      </c>
      <c r="D8" s="218">
        <f>D10+D13</f>
        <v>3893</v>
      </c>
      <c r="E8" s="218">
        <f>E10+E13</f>
        <v>3800</v>
      </c>
      <c r="F8" s="218">
        <f>F10+F13</f>
        <v>2441</v>
      </c>
      <c r="G8" s="218">
        <f>G10+G13</f>
        <v>4023</v>
      </c>
      <c r="H8" s="218">
        <f>H10+H13</f>
        <v>4023</v>
      </c>
      <c r="I8" s="66">
        <f>H8/E8*100</f>
        <v>105.86842105263159</v>
      </c>
      <c r="J8" s="66">
        <f>H8/G8*100</f>
        <v>100</v>
      </c>
    </row>
    <row r="9" spans="1:10" s="5" customFormat="1" ht="25.5" customHeight="1">
      <c r="A9" s="284"/>
      <c r="B9" s="137"/>
      <c r="C9" s="35"/>
      <c r="D9" s="218"/>
      <c r="E9" s="218"/>
      <c r="F9" s="218"/>
      <c r="G9" s="218"/>
      <c r="H9" s="218"/>
      <c r="I9" s="66"/>
      <c r="J9" s="66"/>
    </row>
    <row r="10" spans="1:10" ht="25.5" customHeight="1">
      <c r="A10" s="173">
        <v>2</v>
      </c>
      <c r="B10" s="138" t="s">
        <v>340</v>
      </c>
      <c r="C10" s="35" t="s">
        <v>542</v>
      </c>
      <c r="D10" s="70">
        <f>D11</f>
        <v>685</v>
      </c>
      <c r="E10" s="70">
        <f>E11</f>
        <v>700</v>
      </c>
      <c r="F10" s="70">
        <f>F11</f>
        <v>529</v>
      </c>
      <c r="G10" s="70">
        <f>G11</f>
        <v>700</v>
      </c>
      <c r="H10" s="70">
        <f>H11</f>
        <v>700</v>
      </c>
      <c r="I10" s="182">
        <f>H10/E10*100</f>
        <v>100</v>
      </c>
      <c r="J10" s="182">
        <f>H10/G10*100</f>
        <v>100</v>
      </c>
    </row>
    <row r="11" spans="1:10" ht="25.5" customHeight="1">
      <c r="A11" s="9">
        <v>3</v>
      </c>
      <c r="B11" s="53" t="s">
        <v>543</v>
      </c>
      <c r="C11" s="19" t="s">
        <v>244</v>
      </c>
      <c r="D11" s="57">
        <v>685</v>
      </c>
      <c r="E11" s="57">
        <v>700</v>
      </c>
      <c r="F11" s="57">
        <v>529</v>
      </c>
      <c r="G11" s="57">
        <v>700</v>
      </c>
      <c r="H11" s="57">
        <v>700</v>
      </c>
      <c r="I11" s="58">
        <f>H11/E11*100</f>
        <v>100</v>
      </c>
      <c r="J11" s="58">
        <f>H11/G11*100</f>
        <v>100</v>
      </c>
    </row>
    <row r="12" spans="1:10" ht="25.5" customHeight="1">
      <c r="A12" s="157"/>
      <c r="B12" s="157"/>
      <c r="C12" s="160"/>
      <c r="D12" s="283"/>
      <c r="E12" s="283"/>
      <c r="F12" s="283"/>
      <c r="G12" s="283"/>
      <c r="H12" s="283"/>
      <c r="I12" s="58"/>
      <c r="J12" s="58"/>
    </row>
    <row r="13" spans="1:10" ht="25.5" customHeight="1">
      <c r="A13" s="167">
        <v>4</v>
      </c>
      <c r="B13" s="168">
        <v>412000</v>
      </c>
      <c r="C13" s="169" t="s">
        <v>610</v>
      </c>
      <c r="D13" s="170">
        <f>D15+D18+D22</f>
        <v>3208</v>
      </c>
      <c r="E13" s="170">
        <f>E15+E18+E22</f>
        <v>3100</v>
      </c>
      <c r="F13" s="170">
        <f>F15+F18+F22</f>
        <v>1912</v>
      </c>
      <c r="G13" s="170">
        <f>G15+G18+G22</f>
        <v>3323</v>
      </c>
      <c r="H13" s="170">
        <f>H15+H18+H22</f>
        <v>3323</v>
      </c>
      <c r="I13" s="171">
        <f aca="true" t="shared" si="0" ref="I13:I28">H13/E13*100</f>
        <v>107.19354838709678</v>
      </c>
      <c r="J13" s="171">
        <f aca="true" t="shared" si="1" ref="J13:J28">H13/G13*100</f>
        <v>100</v>
      </c>
    </row>
    <row r="14" spans="1:10" ht="25.5" customHeight="1">
      <c r="A14" s="167"/>
      <c r="B14" s="168"/>
      <c r="C14" s="169"/>
      <c r="D14" s="170"/>
      <c r="E14" s="170"/>
      <c r="F14" s="170"/>
      <c r="G14" s="170"/>
      <c r="H14" s="172"/>
      <c r="I14" s="171"/>
      <c r="J14" s="171"/>
    </row>
    <row r="15" spans="1:10" s="33" customFormat="1" ht="25.5" customHeight="1">
      <c r="A15" s="173">
        <v>5</v>
      </c>
      <c r="B15" s="174">
        <v>412200</v>
      </c>
      <c r="C15" s="175" t="s">
        <v>402</v>
      </c>
      <c r="D15" s="176">
        <f>D16</f>
        <v>50</v>
      </c>
      <c r="E15" s="176">
        <f>E16</f>
        <v>50</v>
      </c>
      <c r="F15" s="176">
        <f>F16</f>
        <v>14</v>
      </c>
      <c r="G15" s="176">
        <f>G16</f>
        <v>50</v>
      </c>
      <c r="H15" s="176">
        <f>H16</f>
        <v>50</v>
      </c>
      <c r="I15" s="177">
        <f t="shared" si="0"/>
        <v>100</v>
      </c>
      <c r="J15" s="177">
        <f t="shared" si="1"/>
        <v>100</v>
      </c>
    </row>
    <row r="16" spans="1:10" ht="25.5" customHeight="1">
      <c r="A16" s="9">
        <v>6</v>
      </c>
      <c r="B16" s="9">
        <v>412234</v>
      </c>
      <c r="C16" s="19" t="s">
        <v>61</v>
      </c>
      <c r="D16" s="57">
        <v>50</v>
      </c>
      <c r="E16" s="57">
        <v>50</v>
      </c>
      <c r="F16" s="57">
        <v>14</v>
      </c>
      <c r="G16" s="57">
        <v>50</v>
      </c>
      <c r="H16" s="57">
        <v>50</v>
      </c>
      <c r="I16" s="58">
        <f>H16/E16*100</f>
        <v>100</v>
      </c>
      <c r="J16" s="58">
        <f>H16/G16*100</f>
        <v>100</v>
      </c>
    </row>
    <row r="17" spans="1:10" s="33" customFormat="1" ht="25.5" customHeight="1">
      <c r="A17" s="173"/>
      <c r="B17" s="178"/>
      <c r="C17" s="31"/>
      <c r="D17" s="30"/>
      <c r="E17" s="30"/>
      <c r="F17" s="30"/>
      <c r="G17" s="30"/>
      <c r="H17" s="179"/>
      <c r="I17" s="180"/>
      <c r="J17" s="180"/>
    </row>
    <row r="18" spans="1:10" ht="25.5" customHeight="1">
      <c r="A18" s="167">
        <v>7</v>
      </c>
      <c r="B18" s="116">
        <v>412300</v>
      </c>
      <c r="C18" s="181" t="s">
        <v>609</v>
      </c>
      <c r="D18" s="70">
        <f>D19+D20</f>
        <v>298</v>
      </c>
      <c r="E18" s="70">
        <f>E19+E20</f>
        <v>300</v>
      </c>
      <c r="F18" s="70">
        <f>F19+F20</f>
        <v>255</v>
      </c>
      <c r="G18" s="70">
        <f>G19+G20</f>
        <v>300</v>
      </c>
      <c r="H18" s="70">
        <f>H19+H20</f>
        <v>300</v>
      </c>
      <c r="I18" s="182">
        <f t="shared" si="0"/>
        <v>100</v>
      </c>
      <c r="J18" s="182">
        <f t="shared" si="1"/>
        <v>100</v>
      </c>
    </row>
    <row r="19" spans="1:13" ht="25.5" customHeight="1">
      <c r="A19" s="9">
        <v>8</v>
      </c>
      <c r="B19" s="9">
        <v>412311</v>
      </c>
      <c r="C19" s="19" t="s">
        <v>546</v>
      </c>
      <c r="D19" s="57">
        <v>298</v>
      </c>
      <c r="E19" s="57">
        <v>300</v>
      </c>
      <c r="F19" s="57">
        <v>255</v>
      </c>
      <c r="G19" s="57">
        <v>100</v>
      </c>
      <c r="H19" s="57">
        <v>100</v>
      </c>
      <c r="I19" s="58">
        <f>H19/E19*100</f>
        <v>33.33333333333333</v>
      </c>
      <c r="J19" s="58">
        <f>H19/G19*100</f>
        <v>100</v>
      </c>
      <c r="M19" s="98"/>
    </row>
    <row r="20" spans="1:13" ht="25.5" customHeight="1">
      <c r="A20" s="9">
        <v>9</v>
      </c>
      <c r="B20" s="9">
        <v>412319</v>
      </c>
      <c r="C20" s="19" t="s">
        <v>549</v>
      </c>
      <c r="D20" s="57">
        <v>0</v>
      </c>
      <c r="E20" s="57">
        <v>0</v>
      </c>
      <c r="F20" s="57">
        <v>0</v>
      </c>
      <c r="G20" s="57">
        <v>200</v>
      </c>
      <c r="H20" s="57">
        <v>200</v>
      </c>
      <c r="I20" s="58" t="e">
        <f>H20/E20*100</f>
        <v>#DIV/0!</v>
      </c>
      <c r="J20" s="58">
        <f>H20/G20*100</f>
        <v>100</v>
      </c>
      <c r="M20" s="98"/>
    </row>
    <row r="21" spans="1:10" ht="25.5" customHeight="1">
      <c r="A21" s="167"/>
      <c r="B21" s="10"/>
      <c r="C21" s="21"/>
      <c r="D21" s="20"/>
      <c r="E21" s="20"/>
      <c r="F21" s="20"/>
      <c r="G21" s="20"/>
      <c r="H21" s="146"/>
      <c r="I21" s="183"/>
      <c r="J21" s="183"/>
    </row>
    <row r="22" spans="1:10" s="79" customFormat="1" ht="25.5" customHeight="1">
      <c r="A22" s="167">
        <v>10</v>
      </c>
      <c r="B22" s="116">
        <v>412900</v>
      </c>
      <c r="C22" s="181" t="s">
        <v>608</v>
      </c>
      <c r="D22" s="70">
        <f>SUM(D23:D28)</f>
        <v>2860</v>
      </c>
      <c r="E22" s="70">
        <f>SUM(E23:E28)</f>
        <v>2750</v>
      </c>
      <c r="F22" s="70">
        <f>SUM(F23:F28)</f>
        <v>1643</v>
      </c>
      <c r="G22" s="70">
        <f>SUM(G23:G28)</f>
        <v>2973</v>
      </c>
      <c r="H22" s="70">
        <f>SUM(H23:H28)</f>
        <v>2973</v>
      </c>
      <c r="I22" s="182">
        <f t="shared" si="0"/>
        <v>108.10909090909091</v>
      </c>
      <c r="J22" s="182">
        <f t="shared" si="1"/>
        <v>100</v>
      </c>
    </row>
    <row r="23" spans="1:12" s="5" customFormat="1" ht="25.5" customHeight="1">
      <c r="A23" s="173">
        <v>11</v>
      </c>
      <c r="B23" s="9">
        <v>412922</v>
      </c>
      <c r="C23" s="19" t="s">
        <v>251</v>
      </c>
      <c r="D23" s="20">
        <v>100</v>
      </c>
      <c r="E23" s="20">
        <v>150</v>
      </c>
      <c r="F23" s="20">
        <v>150</v>
      </c>
      <c r="G23" s="20">
        <v>150</v>
      </c>
      <c r="H23" s="20">
        <v>150</v>
      </c>
      <c r="I23" s="63">
        <f t="shared" si="0"/>
        <v>100</v>
      </c>
      <c r="J23" s="54">
        <f t="shared" si="1"/>
        <v>100</v>
      </c>
      <c r="L23" s="103"/>
    </row>
    <row r="24" spans="1:12" s="5" customFormat="1" ht="25.5" customHeight="1">
      <c r="A24" s="167">
        <v>12</v>
      </c>
      <c r="B24" s="9">
        <v>412929</v>
      </c>
      <c r="C24" s="19" t="s">
        <v>90</v>
      </c>
      <c r="D24" s="20">
        <v>235</v>
      </c>
      <c r="E24" s="20">
        <v>250</v>
      </c>
      <c r="F24" s="20">
        <v>75</v>
      </c>
      <c r="G24" s="20">
        <v>250</v>
      </c>
      <c r="H24" s="20">
        <v>250</v>
      </c>
      <c r="I24" s="63">
        <f t="shared" si="0"/>
        <v>100</v>
      </c>
      <c r="J24" s="54">
        <f t="shared" si="1"/>
        <v>100</v>
      </c>
      <c r="L24" s="103"/>
    </row>
    <row r="25" spans="1:10" ht="25.5" customHeight="1">
      <c r="A25" s="173">
        <v>13</v>
      </c>
      <c r="B25" s="10">
        <v>412933</v>
      </c>
      <c r="C25" s="21" t="s">
        <v>403</v>
      </c>
      <c r="D25" s="20">
        <v>1841</v>
      </c>
      <c r="E25" s="20">
        <v>1891</v>
      </c>
      <c r="F25" s="20">
        <v>1418</v>
      </c>
      <c r="G25" s="20">
        <v>1891</v>
      </c>
      <c r="H25" s="146">
        <v>1891</v>
      </c>
      <c r="I25" s="183">
        <f t="shared" si="0"/>
        <v>100</v>
      </c>
      <c r="J25" s="183">
        <f t="shared" si="1"/>
        <v>100</v>
      </c>
    </row>
    <row r="26" spans="1:13" s="5" customFormat="1" ht="25.5" customHeight="1">
      <c r="A26" s="167">
        <v>14</v>
      </c>
      <c r="B26" s="9">
        <v>412937</v>
      </c>
      <c r="C26" s="51" t="s">
        <v>95</v>
      </c>
      <c r="D26" s="20">
        <v>382</v>
      </c>
      <c r="E26" s="20">
        <v>382</v>
      </c>
      <c r="F26" s="20">
        <v>0</v>
      </c>
      <c r="G26" s="20">
        <v>382</v>
      </c>
      <c r="H26" s="20">
        <v>382</v>
      </c>
      <c r="I26" s="54">
        <f t="shared" si="0"/>
        <v>100</v>
      </c>
      <c r="J26" s="54">
        <f t="shared" si="1"/>
        <v>100</v>
      </c>
      <c r="M26" s="184"/>
    </row>
    <row r="27" spans="1:10" s="5" customFormat="1" ht="25.5" customHeight="1">
      <c r="A27" s="173">
        <v>15</v>
      </c>
      <c r="B27" s="9">
        <v>412979</v>
      </c>
      <c r="C27" s="51" t="s">
        <v>102</v>
      </c>
      <c r="D27" s="20">
        <v>4</v>
      </c>
      <c r="E27" s="20">
        <v>5</v>
      </c>
      <c r="F27" s="20">
        <v>0</v>
      </c>
      <c r="G27" s="20">
        <v>0</v>
      </c>
      <c r="H27" s="142">
        <v>0</v>
      </c>
      <c r="I27" s="54">
        <f>H27/E27*100</f>
        <v>0</v>
      </c>
      <c r="J27" s="54" t="e">
        <f>H27/G27*100</f>
        <v>#DIV/0!</v>
      </c>
    </row>
    <row r="28" spans="1:10" ht="25.5" customHeight="1">
      <c r="A28" s="167">
        <v>16</v>
      </c>
      <c r="B28" s="10">
        <v>412999</v>
      </c>
      <c r="C28" s="21" t="s">
        <v>404</v>
      </c>
      <c r="D28" s="20">
        <v>298</v>
      </c>
      <c r="E28" s="20">
        <v>72</v>
      </c>
      <c r="F28" s="20">
        <v>0</v>
      </c>
      <c r="G28" s="20">
        <v>300</v>
      </c>
      <c r="H28" s="146">
        <v>300</v>
      </c>
      <c r="I28" s="183">
        <f t="shared" si="0"/>
        <v>416.6666666666667</v>
      </c>
      <c r="J28" s="183">
        <f t="shared" si="1"/>
        <v>100</v>
      </c>
    </row>
    <row r="29" spans="1:10" ht="25.5" customHeight="1">
      <c r="A29" s="167"/>
      <c r="B29" s="10"/>
      <c r="C29" s="21"/>
      <c r="D29" s="20"/>
      <c r="E29" s="20"/>
      <c r="F29" s="20"/>
      <c r="G29" s="20"/>
      <c r="H29" s="146"/>
      <c r="I29" s="183"/>
      <c r="J29" s="183"/>
    </row>
    <row r="30" spans="1:10" ht="25.5" customHeight="1">
      <c r="A30" s="9">
        <v>17</v>
      </c>
      <c r="B30" s="6">
        <v>511300</v>
      </c>
      <c r="C30" s="39" t="s">
        <v>405</v>
      </c>
      <c r="D30" s="27">
        <f>D31</f>
        <v>0</v>
      </c>
      <c r="E30" s="27">
        <f>E31</f>
        <v>300</v>
      </c>
      <c r="F30" s="27">
        <f>F31</f>
        <v>299</v>
      </c>
      <c r="G30" s="27">
        <f>G31</f>
        <v>300</v>
      </c>
      <c r="H30" s="163">
        <f>H31</f>
        <v>1300</v>
      </c>
      <c r="I30" s="66">
        <f>H30/E30*100</f>
        <v>433.3333333333333</v>
      </c>
      <c r="J30" s="66">
        <f>H30/G30*100</f>
        <v>433.3333333333333</v>
      </c>
    </row>
    <row r="31" spans="1:10" ht="25.5" customHeight="1">
      <c r="A31" s="9">
        <v>18</v>
      </c>
      <c r="B31" s="9">
        <v>511362</v>
      </c>
      <c r="C31" s="51" t="s">
        <v>406</v>
      </c>
      <c r="D31" s="20">
        <v>0</v>
      </c>
      <c r="E31" s="20">
        <v>300</v>
      </c>
      <c r="F31" s="20">
        <v>299</v>
      </c>
      <c r="G31" s="20">
        <v>300</v>
      </c>
      <c r="H31" s="146">
        <v>1300</v>
      </c>
      <c r="I31" s="54">
        <f>H31/E31*100</f>
        <v>433.3333333333333</v>
      </c>
      <c r="J31" s="54">
        <f>H31/G31*100</f>
        <v>433.3333333333333</v>
      </c>
    </row>
    <row r="32" spans="1:10" ht="25.5" customHeight="1">
      <c r="A32" s="10"/>
      <c r="B32" s="10"/>
      <c r="C32" s="21"/>
      <c r="D32" s="20"/>
      <c r="E32" s="20"/>
      <c r="F32" s="20"/>
      <c r="G32" s="20"/>
      <c r="H32" s="146"/>
      <c r="I32" s="171"/>
      <c r="J32" s="171"/>
    </row>
    <row r="33" spans="1:12" ht="37.5" customHeight="1">
      <c r="A33" s="10">
        <v>19</v>
      </c>
      <c r="B33" s="10"/>
      <c r="C33" s="14" t="s">
        <v>607</v>
      </c>
      <c r="D33" s="27">
        <f>D8+D30</f>
        <v>3893</v>
      </c>
      <c r="E33" s="27">
        <f>E8+E30</f>
        <v>4100</v>
      </c>
      <c r="F33" s="27">
        <f>F8+F30</f>
        <v>2740</v>
      </c>
      <c r="G33" s="27">
        <f>G8+G30</f>
        <v>4323</v>
      </c>
      <c r="H33" s="27">
        <f>H8+H30</f>
        <v>5323</v>
      </c>
      <c r="I33" s="171">
        <f>H33/E33*100</f>
        <v>129.82926829268294</v>
      </c>
      <c r="J33" s="171">
        <f>H33/G33*100</f>
        <v>123.1320842007865</v>
      </c>
      <c r="L33" s="98"/>
    </row>
    <row r="34" spans="4:10" ht="12.75">
      <c r="D34" s="185"/>
      <c r="E34" s="185"/>
      <c r="F34" s="185"/>
      <c r="G34" s="185"/>
      <c r="H34" s="185"/>
      <c r="I34" s="186"/>
      <c r="J34" s="186"/>
    </row>
    <row r="35" spans="4:10" ht="12.75">
      <c r="D35" s="185"/>
      <c r="E35" s="185"/>
      <c r="F35" s="185"/>
      <c r="G35" s="185"/>
      <c r="H35" s="185"/>
      <c r="I35" s="187"/>
      <c r="J35" s="187"/>
    </row>
    <row r="36" spans="9:10" ht="12.75">
      <c r="I36" s="162"/>
      <c r="J36" s="162"/>
    </row>
    <row r="37" spans="9:10" ht="12.75">
      <c r="I37" s="162"/>
      <c r="J37" s="162"/>
    </row>
  </sheetData>
  <sheetProtection/>
  <mergeCells count="14">
    <mergeCell ref="H4:H6"/>
    <mergeCell ref="I5:I6"/>
    <mergeCell ref="J5:J6"/>
    <mergeCell ref="D4:D6"/>
    <mergeCell ref="A1:I1"/>
    <mergeCell ref="A2:C2"/>
    <mergeCell ref="A3:C3"/>
    <mergeCell ref="I3:J3"/>
    <mergeCell ref="A4:A6"/>
    <mergeCell ref="B4:B6"/>
    <mergeCell ref="C4:C6"/>
    <mergeCell ref="E4:E6"/>
    <mergeCell ref="F4:F6"/>
    <mergeCell ref="G4:G6"/>
  </mergeCells>
  <printOptions/>
  <pageMargins left="0.3937007874015748" right="0.15748031496062992" top="0.3937007874015748" bottom="0.2755905511811024" header="0.5118110236220472" footer="0.5118110236220472"/>
  <pageSetup horizontalDpi="300" verticalDpi="3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L64"/>
  <sheetViews>
    <sheetView zoomScalePageLayoutView="0" workbookViewId="0" topLeftCell="A1">
      <selection activeCell="H3" sqref="H3:H5"/>
    </sheetView>
  </sheetViews>
  <sheetFormatPr defaultColWidth="9.140625" defaultRowHeight="12.75"/>
  <cols>
    <col min="1" max="1" width="5.421875" style="131" customWidth="1"/>
    <col min="2" max="2" width="7.7109375" style="1" customWidth="1"/>
    <col min="3" max="3" width="39.421875" style="2" customWidth="1"/>
    <col min="4" max="5" width="10.00390625" style="234" customWidth="1"/>
    <col min="6" max="6" width="10.28125" style="234" customWidth="1"/>
    <col min="7" max="7" width="8.8515625" style="234" customWidth="1"/>
    <col min="8" max="8" width="9.421875" style="234" customWidth="1"/>
    <col min="9" max="10" width="6.28125" style="11" customWidth="1"/>
  </cols>
  <sheetData>
    <row r="1" spans="1:10" ht="12.75">
      <c r="A1" s="326" t="s">
        <v>407</v>
      </c>
      <c r="B1" s="326"/>
      <c r="C1" s="326"/>
      <c r="D1" s="326"/>
      <c r="E1" s="326"/>
      <c r="F1" s="326"/>
      <c r="G1" s="326"/>
      <c r="H1" s="326"/>
      <c r="I1" s="326"/>
      <c r="J1" s="164"/>
    </row>
    <row r="2" spans="1:10" ht="12.75">
      <c r="A2" s="326" t="s">
        <v>408</v>
      </c>
      <c r="B2" s="326"/>
      <c r="C2" s="326"/>
      <c r="I2" s="331"/>
      <c r="J2" s="331"/>
    </row>
    <row r="3" spans="1:10" ht="12.75" customHeight="1">
      <c r="A3" s="314" t="s">
        <v>1</v>
      </c>
      <c r="B3" s="332" t="s">
        <v>2</v>
      </c>
      <c r="C3" s="333" t="s">
        <v>3</v>
      </c>
      <c r="D3" s="310" t="s">
        <v>496</v>
      </c>
      <c r="E3" s="323" t="s">
        <v>469</v>
      </c>
      <c r="F3" s="323" t="s">
        <v>495</v>
      </c>
      <c r="G3" s="310" t="s">
        <v>473</v>
      </c>
      <c r="H3" s="310" t="s">
        <v>766</v>
      </c>
      <c r="I3" s="311" t="s">
        <v>517</v>
      </c>
      <c r="J3" s="330" t="s">
        <v>511</v>
      </c>
    </row>
    <row r="4" spans="1:10" ht="12.75" customHeight="1">
      <c r="A4" s="314"/>
      <c r="B4" s="332"/>
      <c r="C4" s="333"/>
      <c r="D4" s="310"/>
      <c r="E4" s="323"/>
      <c r="F4" s="323"/>
      <c r="G4" s="310"/>
      <c r="H4" s="310"/>
      <c r="I4" s="311"/>
      <c r="J4" s="311"/>
    </row>
    <row r="5" spans="1:10" ht="12.75">
      <c r="A5" s="314"/>
      <c r="B5" s="332"/>
      <c r="C5" s="333"/>
      <c r="D5" s="310"/>
      <c r="E5" s="323"/>
      <c r="F5" s="323"/>
      <c r="G5" s="310"/>
      <c r="H5" s="310"/>
      <c r="I5" s="311"/>
      <c r="J5" s="330"/>
    </row>
    <row r="6" spans="1:10" s="11" customFormat="1" ht="24.75" customHeight="1">
      <c r="A6" s="15"/>
      <c r="B6" s="155">
        <v>1</v>
      </c>
      <c r="C6" s="9">
        <v>2</v>
      </c>
      <c r="D6" s="271">
        <v>3</v>
      </c>
      <c r="E6" s="271">
        <v>4</v>
      </c>
      <c r="F6" s="271">
        <v>5</v>
      </c>
      <c r="G6" s="271">
        <v>6</v>
      </c>
      <c r="H6" s="271">
        <v>7</v>
      </c>
      <c r="I6" s="155">
        <v>8</v>
      </c>
      <c r="J6" s="155">
        <v>9</v>
      </c>
    </row>
    <row r="7" spans="1:10" s="5" customFormat="1" ht="25.5" customHeight="1">
      <c r="A7" s="136">
        <v>1</v>
      </c>
      <c r="B7" s="137" t="s">
        <v>234</v>
      </c>
      <c r="C7" s="35" t="s">
        <v>621</v>
      </c>
      <c r="D7" s="218">
        <f>D9+D13</f>
        <v>88366</v>
      </c>
      <c r="E7" s="218">
        <f>E9+E13</f>
        <v>68536</v>
      </c>
      <c r="F7" s="218">
        <f>F9+F13</f>
        <v>36487</v>
      </c>
      <c r="G7" s="218">
        <f>G9+G13</f>
        <v>57772</v>
      </c>
      <c r="H7" s="218">
        <f>H9+H13</f>
        <v>57322</v>
      </c>
      <c r="I7" s="66">
        <f>H7/E7*100</f>
        <v>83.6377961947006</v>
      </c>
      <c r="J7" s="66">
        <f>H7/G7*100</f>
        <v>99.22107595374922</v>
      </c>
    </row>
    <row r="8" spans="1:10" s="5" customFormat="1" ht="25.5" customHeight="1">
      <c r="A8" s="136"/>
      <c r="B8" s="137"/>
      <c r="C8" s="35"/>
      <c r="D8" s="218"/>
      <c r="E8" s="218"/>
      <c r="F8" s="218"/>
      <c r="G8" s="218"/>
      <c r="H8" s="218"/>
      <c r="I8" s="66"/>
      <c r="J8" s="66"/>
    </row>
    <row r="9" spans="1:10" ht="25.5" customHeight="1">
      <c r="A9" s="136">
        <v>2</v>
      </c>
      <c r="B9" s="6">
        <v>411200</v>
      </c>
      <c r="C9" s="35" t="s">
        <v>620</v>
      </c>
      <c r="D9" s="254">
        <f>SUM(D10:D11)</f>
        <v>8823</v>
      </c>
      <c r="E9" s="254">
        <f>SUM(E10:E11)</f>
        <v>9300</v>
      </c>
      <c r="F9" s="254">
        <f>SUM(F10:F11)</f>
        <v>6953</v>
      </c>
      <c r="G9" s="254">
        <f>SUM(G10:G11)</f>
        <v>9300</v>
      </c>
      <c r="H9" s="254">
        <f>SUM(H10:H11)</f>
        <v>9300</v>
      </c>
      <c r="I9" s="188">
        <f>H9/E9*100</f>
        <v>100</v>
      </c>
      <c r="J9" s="188">
        <f>H9/G9*100</f>
        <v>100</v>
      </c>
    </row>
    <row r="10" spans="1:10" ht="25.5" customHeight="1">
      <c r="A10" s="157">
        <v>3</v>
      </c>
      <c r="B10" s="157">
        <v>411211</v>
      </c>
      <c r="C10" s="160" t="s">
        <v>49</v>
      </c>
      <c r="D10" s="272">
        <v>8299</v>
      </c>
      <c r="E10" s="272">
        <v>8500</v>
      </c>
      <c r="F10" s="272">
        <v>6622</v>
      </c>
      <c r="G10" s="272">
        <v>8500</v>
      </c>
      <c r="H10" s="272">
        <v>8500</v>
      </c>
      <c r="I10" s="58">
        <f>H10/E10*100</f>
        <v>100</v>
      </c>
      <c r="J10" s="58">
        <f>H10/G10*100</f>
        <v>100</v>
      </c>
    </row>
    <row r="11" spans="1:10" ht="25.5" customHeight="1">
      <c r="A11" s="9">
        <v>4</v>
      </c>
      <c r="B11" s="53" t="s">
        <v>543</v>
      </c>
      <c r="C11" s="19" t="s">
        <v>244</v>
      </c>
      <c r="D11" s="237">
        <v>524</v>
      </c>
      <c r="E11" s="237">
        <v>800</v>
      </c>
      <c r="F11" s="237">
        <v>331</v>
      </c>
      <c r="G11" s="237">
        <v>800</v>
      </c>
      <c r="H11" s="237">
        <v>800</v>
      </c>
      <c r="I11" s="58">
        <f>H11/E11*100</f>
        <v>100</v>
      </c>
      <c r="J11" s="58">
        <f>H11/G11*100</f>
        <v>100</v>
      </c>
    </row>
    <row r="12" spans="1:10" ht="25.5" customHeight="1">
      <c r="A12" s="157"/>
      <c r="B12" s="189"/>
      <c r="C12" s="190"/>
      <c r="D12" s="273"/>
      <c r="E12" s="273"/>
      <c r="F12" s="273"/>
      <c r="G12" s="273"/>
      <c r="H12" s="273"/>
      <c r="I12" s="58"/>
      <c r="J12" s="58"/>
    </row>
    <row r="13" spans="1:10" ht="25.5" customHeight="1">
      <c r="A13" s="157">
        <v>5</v>
      </c>
      <c r="B13" s="191">
        <v>412000</v>
      </c>
      <c r="C13" s="192" t="s">
        <v>619</v>
      </c>
      <c r="D13" s="274">
        <f>D15+D28+D34+D36+D40+D43+D46</f>
        <v>79543</v>
      </c>
      <c r="E13" s="274">
        <f>E15+E28+E34+E36+E40+E43+E46</f>
        <v>59236</v>
      </c>
      <c r="F13" s="274">
        <f>F15+F28+F34+F36+F40+F43+F46</f>
        <v>29534</v>
      </c>
      <c r="G13" s="274">
        <f>G15+G28+G34+G36+G40+G43+G46</f>
        <v>48472</v>
      </c>
      <c r="H13" s="274">
        <f>H15+H28+H34+H36+H40+H43+H46</f>
        <v>48022</v>
      </c>
      <c r="I13" s="188">
        <f>H13/E13*100</f>
        <v>81.06894456074009</v>
      </c>
      <c r="J13" s="188">
        <f>H13/G13*100</f>
        <v>99.07162898168015</v>
      </c>
    </row>
    <row r="14" spans="1:10" ht="24.75" customHeight="1">
      <c r="A14" s="157"/>
      <c r="B14" s="191"/>
      <c r="C14" s="192"/>
      <c r="D14" s="274"/>
      <c r="E14" s="274"/>
      <c r="F14" s="274"/>
      <c r="G14" s="274"/>
      <c r="H14" s="274"/>
      <c r="I14" s="58"/>
      <c r="J14" s="58"/>
    </row>
    <row r="15" spans="1:10" s="5" customFormat="1" ht="36.75" customHeight="1">
      <c r="A15" s="9">
        <v>6</v>
      </c>
      <c r="B15" s="6">
        <v>412200</v>
      </c>
      <c r="C15" s="39" t="s">
        <v>618</v>
      </c>
      <c r="D15" s="219">
        <f>D17+D20+D25</f>
        <v>13772</v>
      </c>
      <c r="E15" s="219">
        <f>E17+E20+E25</f>
        <v>14250</v>
      </c>
      <c r="F15" s="219">
        <f>F17+F20+F25</f>
        <v>10985</v>
      </c>
      <c r="G15" s="219">
        <f>G17+G20+G25</f>
        <v>13922</v>
      </c>
      <c r="H15" s="219">
        <f>H17+H20+H25</f>
        <v>13922</v>
      </c>
      <c r="I15" s="66">
        <f aca="true" t="shared" si="0" ref="I15:I26">H15/E15*100</f>
        <v>97.69824561403509</v>
      </c>
      <c r="J15" s="66">
        <f aca="true" t="shared" si="1" ref="J15:J26">H15/G15*100</f>
        <v>100</v>
      </c>
    </row>
    <row r="16" spans="1:10" s="5" customFormat="1" ht="36.75" customHeight="1">
      <c r="A16" s="9"/>
      <c r="B16" s="6"/>
      <c r="C16" s="39"/>
      <c r="D16" s="219"/>
      <c r="E16" s="219"/>
      <c r="F16" s="219"/>
      <c r="G16" s="219"/>
      <c r="H16" s="219"/>
      <c r="I16" s="66"/>
      <c r="J16" s="66"/>
    </row>
    <row r="17" spans="1:10" ht="25.5" customHeight="1">
      <c r="A17" s="9">
        <v>7</v>
      </c>
      <c r="B17" s="6">
        <v>412210</v>
      </c>
      <c r="C17" s="35" t="s">
        <v>617</v>
      </c>
      <c r="D17" s="254">
        <f>SUM(D18:D19)</f>
        <v>7511</v>
      </c>
      <c r="E17" s="254">
        <f>SUM(E18:E19)</f>
        <v>7450</v>
      </c>
      <c r="F17" s="254">
        <f>SUM(F18:F19)</f>
        <v>6261</v>
      </c>
      <c r="G17" s="254">
        <f>SUM(G18:G19)</f>
        <v>7400</v>
      </c>
      <c r="H17" s="254">
        <f>SUM(H18:H19)</f>
        <v>7400</v>
      </c>
      <c r="I17" s="188">
        <f t="shared" si="0"/>
        <v>99.32885906040269</v>
      </c>
      <c r="J17" s="188">
        <f t="shared" si="1"/>
        <v>100</v>
      </c>
    </row>
    <row r="18" spans="1:10" ht="25.5" customHeight="1">
      <c r="A18" s="9">
        <v>8</v>
      </c>
      <c r="B18" s="9">
        <v>412211</v>
      </c>
      <c r="C18" s="19" t="s">
        <v>55</v>
      </c>
      <c r="D18" s="237">
        <v>2724</v>
      </c>
      <c r="E18" s="237">
        <v>2800</v>
      </c>
      <c r="F18" s="237">
        <v>1542</v>
      </c>
      <c r="G18" s="237">
        <v>2600</v>
      </c>
      <c r="H18" s="237">
        <v>2600</v>
      </c>
      <c r="I18" s="58">
        <f t="shared" si="0"/>
        <v>92.85714285714286</v>
      </c>
      <c r="J18" s="58">
        <f t="shared" si="1"/>
        <v>100</v>
      </c>
    </row>
    <row r="19" spans="1:10" ht="25.5" customHeight="1">
      <c r="A19" s="9">
        <v>9</v>
      </c>
      <c r="B19" s="9">
        <v>411215</v>
      </c>
      <c r="C19" s="23" t="s">
        <v>56</v>
      </c>
      <c r="D19" s="237">
        <v>4787</v>
      </c>
      <c r="E19" s="237">
        <v>4650</v>
      </c>
      <c r="F19" s="237">
        <v>4719</v>
      </c>
      <c r="G19" s="237">
        <v>4800</v>
      </c>
      <c r="H19" s="237">
        <v>4800</v>
      </c>
      <c r="I19" s="58">
        <f t="shared" si="0"/>
        <v>103.2258064516129</v>
      </c>
      <c r="J19" s="58">
        <f t="shared" si="1"/>
        <v>100</v>
      </c>
    </row>
    <row r="20" spans="1:10" ht="25.5" customHeight="1">
      <c r="A20" s="9">
        <v>10</v>
      </c>
      <c r="B20" s="6">
        <v>412220</v>
      </c>
      <c r="C20" s="35" t="s">
        <v>616</v>
      </c>
      <c r="D20" s="254">
        <f>SUM(D21:D24)</f>
        <v>5261</v>
      </c>
      <c r="E20" s="254">
        <f>SUM(E21:E24)</f>
        <v>5800</v>
      </c>
      <c r="F20" s="254">
        <f>SUM(F21:F24)</f>
        <v>3740</v>
      </c>
      <c r="G20" s="254">
        <f>SUM(G21:G24)</f>
        <v>5522</v>
      </c>
      <c r="H20" s="254">
        <f>SUM(H21:H24)</f>
        <v>5522</v>
      </c>
      <c r="I20" s="188">
        <f t="shared" si="0"/>
        <v>95.20689655172414</v>
      </c>
      <c r="J20" s="188">
        <f t="shared" si="1"/>
        <v>100</v>
      </c>
    </row>
    <row r="21" spans="1:10" ht="25.5" customHeight="1">
      <c r="A21" s="9">
        <v>11</v>
      </c>
      <c r="B21" s="9">
        <v>412221</v>
      </c>
      <c r="C21" s="19" t="s">
        <v>57</v>
      </c>
      <c r="D21" s="237">
        <v>788</v>
      </c>
      <c r="E21" s="237">
        <v>1100</v>
      </c>
      <c r="F21" s="237">
        <v>436</v>
      </c>
      <c r="G21" s="237">
        <v>900</v>
      </c>
      <c r="H21" s="237">
        <v>900</v>
      </c>
      <c r="I21" s="58">
        <f t="shared" si="0"/>
        <v>81.81818181818183</v>
      </c>
      <c r="J21" s="58">
        <f t="shared" si="1"/>
        <v>100</v>
      </c>
    </row>
    <row r="22" spans="1:10" ht="25.5" customHeight="1">
      <c r="A22" s="9">
        <v>12</v>
      </c>
      <c r="B22" s="9">
        <v>412222</v>
      </c>
      <c r="C22" s="19" t="s">
        <v>58</v>
      </c>
      <c r="D22" s="237">
        <v>2522</v>
      </c>
      <c r="E22" s="237">
        <v>2500</v>
      </c>
      <c r="F22" s="237">
        <v>1891</v>
      </c>
      <c r="G22" s="237">
        <v>2522</v>
      </c>
      <c r="H22" s="237">
        <v>2522</v>
      </c>
      <c r="I22" s="58">
        <f t="shared" si="0"/>
        <v>100.88</v>
      </c>
      <c r="J22" s="58">
        <f t="shared" si="1"/>
        <v>100</v>
      </c>
    </row>
    <row r="23" spans="1:10" ht="25.5" customHeight="1">
      <c r="A23" s="9">
        <v>13</v>
      </c>
      <c r="B23" s="9">
        <v>412231</v>
      </c>
      <c r="C23" s="19" t="s">
        <v>409</v>
      </c>
      <c r="D23" s="237">
        <v>1743</v>
      </c>
      <c r="E23" s="237">
        <v>1800</v>
      </c>
      <c r="F23" s="237">
        <v>1209</v>
      </c>
      <c r="G23" s="237">
        <v>1800</v>
      </c>
      <c r="H23" s="237">
        <v>1800</v>
      </c>
      <c r="I23" s="58">
        <f t="shared" si="0"/>
        <v>100</v>
      </c>
      <c r="J23" s="58">
        <f t="shared" si="1"/>
        <v>100</v>
      </c>
    </row>
    <row r="24" spans="1:10" ht="25.5" customHeight="1">
      <c r="A24" s="9">
        <v>14</v>
      </c>
      <c r="B24" s="9">
        <v>412234</v>
      </c>
      <c r="C24" s="19" t="s">
        <v>410</v>
      </c>
      <c r="D24" s="237">
        <v>208</v>
      </c>
      <c r="E24" s="237">
        <v>400</v>
      </c>
      <c r="F24" s="237">
        <v>204</v>
      </c>
      <c r="G24" s="237">
        <v>300</v>
      </c>
      <c r="H24" s="237">
        <v>300</v>
      </c>
      <c r="I24" s="58">
        <f t="shared" si="0"/>
        <v>75</v>
      </c>
      <c r="J24" s="58">
        <f t="shared" si="1"/>
        <v>100</v>
      </c>
    </row>
    <row r="25" spans="1:10" ht="25.5" customHeight="1">
      <c r="A25" s="9">
        <v>15</v>
      </c>
      <c r="B25" s="6">
        <v>412240</v>
      </c>
      <c r="C25" s="35" t="s">
        <v>411</v>
      </c>
      <c r="D25" s="254">
        <f>D26</f>
        <v>1000</v>
      </c>
      <c r="E25" s="254">
        <f>E26</f>
        <v>1000</v>
      </c>
      <c r="F25" s="254">
        <f>F26</f>
        <v>984</v>
      </c>
      <c r="G25" s="254">
        <f>G26</f>
        <v>1000</v>
      </c>
      <c r="H25" s="254">
        <f>H26</f>
        <v>1000</v>
      </c>
      <c r="I25" s="56">
        <f t="shared" si="0"/>
        <v>100</v>
      </c>
      <c r="J25" s="56">
        <f t="shared" si="1"/>
        <v>100</v>
      </c>
    </row>
    <row r="26" spans="1:10" ht="25.5" customHeight="1">
      <c r="A26" s="9">
        <v>16</v>
      </c>
      <c r="B26" s="9">
        <v>412249</v>
      </c>
      <c r="C26" s="19" t="s">
        <v>412</v>
      </c>
      <c r="D26" s="237">
        <v>1000</v>
      </c>
      <c r="E26" s="237">
        <v>1000</v>
      </c>
      <c r="F26" s="237">
        <v>984</v>
      </c>
      <c r="G26" s="237">
        <v>1000</v>
      </c>
      <c r="H26" s="237">
        <v>1000</v>
      </c>
      <c r="I26" s="58">
        <f t="shared" si="0"/>
        <v>100</v>
      </c>
      <c r="J26" s="58">
        <f t="shared" si="1"/>
        <v>100</v>
      </c>
    </row>
    <row r="27" spans="1:10" ht="22.5" customHeight="1">
      <c r="A27" s="9"/>
      <c r="B27" s="9"/>
      <c r="C27" s="19"/>
      <c r="D27" s="237"/>
      <c r="E27" s="237"/>
      <c r="F27" s="237"/>
      <c r="G27" s="237"/>
      <c r="H27" s="237"/>
      <c r="I27" s="58"/>
      <c r="J27" s="58"/>
    </row>
    <row r="28" spans="1:10" ht="25.5" customHeight="1">
      <c r="A28" s="9">
        <v>17</v>
      </c>
      <c r="B28" s="6">
        <v>412300</v>
      </c>
      <c r="C28" s="13" t="s">
        <v>615</v>
      </c>
      <c r="D28" s="254">
        <f>SUM(D29:D32)</f>
        <v>4479</v>
      </c>
      <c r="E28" s="254">
        <f>SUM(E29:E32)</f>
        <v>5300</v>
      </c>
      <c r="F28" s="254">
        <f>SUM(F29:F32)</f>
        <v>3419</v>
      </c>
      <c r="G28" s="254">
        <f>SUM(G29:G32)</f>
        <v>5100</v>
      </c>
      <c r="H28" s="254">
        <f>SUM(H29:H32)</f>
        <v>5100</v>
      </c>
      <c r="I28" s="188">
        <f>H28/E28*100</f>
        <v>96.22641509433963</v>
      </c>
      <c r="J28" s="188">
        <f>H28/G28*100</f>
        <v>100</v>
      </c>
    </row>
    <row r="29" spans="1:10" ht="25.5" customHeight="1">
      <c r="A29" s="9">
        <v>18</v>
      </c>
      <c r="B29" s="9">
        <v>412311</v>
      </c>
      <c r="C29" s="19" t="s">
        <v>546</v>
      </c>
      <c r="D29" s="237">
        <v>1601</v>
      </c>
      <c r="E29" s="237">
        <v>2000</v>
      </c>
      <c r="F29" s="237">
        <v>553</v>
      </c>
      <c r="G29" s="237">
        <v>1000</v>
      </c>
      <c r="H29" s="237">
        <v>1000</v>
      </c>
      <c r="I29" s="58">
        <f>H29/E29*100</f>
        <v>50</v>
      </c>
      <c r="J29" s="58">
        <f>H29/G29*100</f>
        <v>100</v>
      </c>
    </row>
    <row r="30" spans="1:10" ht="25.5" customHeight="1">
      <c r="A30" s="9">
        <v>19</v>
      </c>
      <c r="B30" s="9">
        <v>412319</v>
      </c>
      <c r="C30" s="23" t="s">
        <v>65</v>
      </c>
      <c r="D30" s="237">
        <v>838</v>
      </c>
      <c r="E30" s="237">
        <v>1000</v>
      </c>
      <c r="F30" s="237">
        <v>1461</v>
      </c>
      <c r="G30" s="237">
        <v>1900</v>
      </c>
      <c r="H30" s="237">
        <v>1900</v>
      </c>
      <c r="I30" s="58">
        <f>H30/E30*100</f>
        <v>190</v>
      </c>
      <c r="J30" s="58">
        <f>H30/G30*100</f>
        <v>100</v>
      </c>
    </row>
    <row r="31" spans="1:10" ht="25.5" customHeight="1">
      <c r="A31" s="9">
        <v>20</v>
      </c>
      <c r="B31" s="9">
        <v>412321</v>
      </c>
      <c r="C31" s="23" t="s">
        <v>66</v>
      </c>
      <c r="D31" s="237">
        <v>1039</v>
      </c>
      <c r="E31" s="237">
        <v>1200</v>
      </c>
      <c r="F31" s="237">
        <v>754</v>
      </c>
      <c r="G31" s="237">
        <v>1200</v>
      </c>
      <c r="H31" s="237">
        <v>1200</v>
      </c>
      <c r="I31" s="58">
        <f>H31/E31*100</f>
        <v>100</v>
      </c>
      <c r="J31" s="58">
        <f>H31/G31*100</f>
        <v>100</v>
      </c>
    </row>
    <row r="32" spans="1:10" ht="25.5" customHeight="1">
      <c r="A32" s="9">
        <v>21</v>
      </c>
      <c r="B32" s="9">
        <v>412333</v>
      </c>
      <c r="C32" s="23" t="s">
        <v>67</v>
      </c>
      <c r="D32" s="237">
        <v>1001</v>
      </c>
      <c r="E32" s="237">
        <v>1100</v>
      </c>
      <c r="F32" s="237">
        <v>651</v>
      </c>
      <c r="G32" s="237">
        <v>1000</v>
      </c>
      <c r="H32" s="237">
        <v>1000</v>
      </c>
      <c r="I32" s="58">
        <f>H32/E32*100</f>
        <v>90.9090909090909</v>
      </c>
      <c r="J32" s="58">
        <f>H32/G32*100</f>
        <v>100</v>
      </c>
    </row>
    <row r="33" spans="1:10" ht="25.5" customHeight="1">
      <c r="A33" s="9"/>
      <c r="B33" s="9"/>
      <c r="C33" s="19"/>
      <c r="D33" s="237"/>
      <c r="E33" s="237"/>
      <c r="F33" s="237"/>
      <c r="G33" s="237"/>
      <c r="H33" s="237"/>
      <c r="I33" s="58"/>
      <c r="J33" s="58"/>
    </row>
    <row r="34" spans="1:10" ht="25.5" customHeight="1">
      <c r="A34" s="12">
        <v>22</v>
      </c>
      <c r="B34" s="6">
        <v>412400</v>
      </c>
      <c r="C34" s="35" t="s">
        <v>68</v>
      </c>
      <c r="D34" s="254">
        <f>D35</f>
        <v>174</v>
      </c>
      <c r="E34" s="254">
        <f>E35</f>
        <v>600</v>
      </c>
      <c r="F34" s="254">
        <f>F35</f>
        <v>193</v>
      </c>
      <c r="G34" s="254">
        <f>G35</f>
        <v>600</v>
      </c>
      <c r="H34" s="254">
        <f>H35</f>
        <v>600</v>
      </c>
      <c r="I34" s="56">
        <f>H34/E34*100</f>
        <v>100</v>
      </c>
      <c r="J34" s="56">
        <f>H34/G34*100</f>
        <v>100</v>
      </c>
    </row>
    <row r="35" spans="1:10" ht="25.5" customHeight="1">
      <c r="A35" s="9">
        <v>23</v>
      </c>
      <c r="B35" s="9">
        <v>412431</v>
      </c>
      <c r="C35" s="23" t="s">
        <v>413</v>
      </c>
      <c r="D35" s="237">
        <v>174</v>
      </c>
      <c r="E35" s="237">
        <v>600</v>
      </c>
      <c r="F35" s="237">
        <v>193</v>
      </c>
      <c r="G35" s="237">
        <v>600</v>
      </c>
      <c r="H35" s="237">
        <v>600</v>
      </c>
      <c r="I35" s="58">
        <f>H35/E35*100</f>
        <v>100</v>
      </c>
      <c r="J35" s="58">
        <f>H35/G35*100</f>
        <v>100</v>
      </c>
    </row>
    <row r="36" spans="1:10" ht="25.5" customHeight="1">
      <c r="A36" s="9">
        <v>24</v>
      </c>
      <c r="B36" s="6">
        <v>412500</v>
      </c>
      <c r="C36" s="13" t="s">
        <v>614</v>
      </c>
      <c r="D36" s="254">
        <f>SUM(D37:D38)</f>
        <v>4410</v>
      </c>
      <c r="E36" s="254">
        <f>SUM(E37:E38)</f>
        <v>1450</v>
      </c>
      <c r="F36" s="254">
        <f>SUM(F37:F38)</f>
        <v>805</v>
      </c>
      <c r="G36" s="254">
        <f>SUM(G37:G38)</f>
        <v>1700</v>
      </c>
      <c r="H36" s="254">
        <f>SUM(H37:H38)</f>
        <v>1700</v>
      </c>
      <c r="I36" s="188">
        <f aca="true" t="shared" si="2" ref="I36:I41">H36/E36*100</f>
        <v>117.24137931034481</v>
      </c>
      <c r="J36" s="188">
        <f aca="true" t="shared" si="3" ref="J36:J41">H36/G36*100</f>
        <v>100</v>
      </c>
    </row>
    <row r="37" spans="1:10" ht="25.5" customHeight="1">
      <c r="A37" s="9">
        <v>25</v>
      </c>
      <c r="B37" s="9">
        <v>412510</v>
      </c>
      <c r="C37" s="19" t="s">
        <v>414</v>
      </c>
      <c r="D37" s="237">
        <v>3438</v>
      </c>
      <c r="E37" s="237">
        <v>350</v>
      </c>
      <c r="F37" s="237">
        <v>391</v>
      </c>
      <c r="G37" s="237">
        <v>600</v>
      </c>
      <c r="H37" s="237">
        <v>600</v>
      </c>
      <c r="I37" s="58">
        <f t="shared" si="2"/>
        <v>171.42857142857142</v>
      </c>
      <c r="J37" s="58">
        <f t="shared" si="3"/>
        <v>100</v>
      </c>
    </row>
    <row r="38" spans="1:10" ht="25.5" customHeight="1">
      <c r="A38" s="9">
        <v>26</v>
      </c>
      <c r="B38" s="9">
        <v>412531</v>
      </c>
      <c r="C38" s="23" t="s">
        <v>415</v>
      </c>
      <c r="D38" s="237">
        <v>972</v>
      </c>
      <c r="E38" s="237">
        <v>1100</v>
      </c>
      <c r="F38" s="237">
        <v>414</v>
      </c>
      <c r="G38" s="237">
        <v>1100</v>
      </c>
      <c r="H38" s="237">
        <v>1100</v>
      </c>
      <c r="I38" s="58">
        <f t="shared" si="2"/>
        <v>100</v>
      </c>
      <c r="J38" s="58">
        <f t="shared" si="3"/>
        <v>100</v>
      </c>
    </row>
    <row r="39" spans="1:10" ht="25.5" customHeight="1">
      <c r="A39" s="136"/>
      <c r="B39" s="136"/>
      <c r="C39" s="285"/>
      <c r="D39" s="286"/>
      <c r="E39" s="286"/>
      <c r="F39" s="286"/>
      <c r="G39" s="286"/>
      <c r="H39" s="286"/>
      <c r="I39" s="287"/>
      <c r="J39" s="287"/>
    </row>
    <row r="40" spans="1:10" ht="25.5" customHeight="1">
      <c r="A40" s="136">
        <v>27</v>
      </c>
      <c r="B40" s="193">
        <v>412600</v>
      </c>
      <c r="C40" s="194" t="s">
        <v>573</v>
      </c>
      <c r="D40" s="275">
        <f>D41</f>
        <v>4977</v>
      </c>
      <c r="E40" s="275">
        <f>E41</f>
        <v>6000</v>
      </c>
      <c r="F40" s="275">
        <f>F41</f>
        <v>2982</v>
      </c>
      <c r="G40" s="275">
        <f>G41</f>
        <v>5200</v>
      </c>
      <c r="H40" s="275">
        <f>H41</f>
        <v>5200</v>
      </c>
      <c r="I40" s="195">
        <f t="shared" si="2"/>
        <v>86.66666666666667</v>
      </c>
      <c r="J40" s="195">
        <f t="shared" si="3"/>
        <v>100</v>
      </c>
    </row>
    <row r="41" spans="1:10" ht="25.5" customHeight="1">
      <c r="A41" s="9">
        <v>28</v>
      </c>
      <c r="B41" s="9">
        <v>412632</v>
      </c>
      <c r="C41" s="19" t="s">
        <v>75</v>
      </c>
      <c r="D41" s="237">
        <v>4977</v>
      </c>
      <c r="E41" s="237">
        <v>6000</v>
      </c>
      <c r="F41" s="237">
        <v>2982</v>
      </c>
      <c r="G41" s="237">
        <v>5200</v>
      </c>
      <c r="H41" s="237">
        <v>5200</v>
      </c>
      <c r="I41" s="58">
        <f t="shared" si="2"/>
        <v>86.66666666666667</v>
      </c>
      <c r="J41" s="58">
        <f t="shared" si="3"/>
        <v>100</v>
      </c>
    </row>
    <row r="42" spans="1:10" ht="25.5" customHeight="1">
      <c r="A42" s="157"/>
      <c r="B42" s="157"/>
      <c r="C42" s="160"/>
      <c r="D42" s="239"/>
      <c r="E42" s="239"/>
      <c r="F42" s="239"/>
      <c r="G42" s="239"/>
      <c r="H42" s="239"/>
      <c r="I42" s="188"/>
      <c r="J42" s="188"/>
    </row>
    <row r="43" spans="1:10" ht="25.5" customHeight="1">
      <c r="A43" s="9">
        <v>29</v>
      </c>
      <c r="B43" s="6">
        <v>412700</v>
      </c>
      <c r="C43" s="35" t="s">
        <v>416</v>
      </c>
      <c r="D43" s="219">
        <f>D44</f>
        <v>921</v>
      </c>
      <c r="E43" s="219">
        <f>E44</f>
        <v>1000</v>
      </c>
      <c r="F43" s="219">
        <f>F44</f>
        <v>331</v>
      </c>
      <c r="G43" s="219">
        <f>G44</f>
        <v>1000</v>
      </c>
      <c r="H43" s="219">
        <f>H44</f>
        <v>1000</v>
      </c>
      <c r="I43" s="66">
        <f>H43/E43*100</f>
        <v>100</v>
      </c>
      <c r="J43" s="66">
        <f>G43/E43*100</f>
        <v>100</v>
      </c>
    </row>
    <row r="44" spans="1:10" ht="25.5" customHeight="1">
      <c r="A44" s="9">
        <v>30</v>
      </c>
      <c r="B44" s="9">
        <v>412725</v>
      </c>
      <c r="C44" s="19" t="s">
        <v>417</v>
      </c>
      <c r="D44" s="221">
        <v>921</v>
      </c>
      <c r="E44" s="221">
        <v>1000</v>
      </c>
      <c r="F44" s="221">
        <v>331</v>
      </c>
      <c r="G44" s="221">
        <v>1000</v>
      </c>
      <c r="H44" s="221">
        <v>1000</v>
      </c>
      <c r="I44" s="54">
        <f>H44/E44*100</f>
        <v>100</v>
      </c>
      <c r="J44" s="54">
        <f>G44/E44*100</f>
        <v>100</v>
      </c>
    </row>
    <row r="45" spans="1:10" ht="25.5" customHeight="1">
      <c r="A45" s="9"/>
      <c r="B45" s="9"/>
      <c r="C45" s="19"/>
      <c r="D45" s="221"/>
      <c r="E45" s="221"/>
      <c r="F45" s="221"/>
      <c r="G45" s="221"/>
      <c r="H45" s="221"/>
      <c r="I45" s="54"/>
      <c r="J45" s="54"/>
    </row>
    <row r="46" spans="1:10" ht="25.5" customHeight="1">
      <c r="A46" s="9">
        <v>31</v>
      </c>
      <c r="B46" s="6">
        <v>412900</v>
      </c>
      <c r="C46" s="13" t="s">
        <v>613</v>
      </c>
      <c r="D46" s="254">
        <f>SUM(D47:D52)</f>
        <v>50810</v>
      </c>
      <c r="E46" s="254">
        <f>SUM(E47:E52)</f>
        <v>30636</v>
      </c>
      <c r="F46" s="254">
        <f>SUM(F47:F52)</f>
        <v>10819</v>
      </c>
      <c r="G46" s="254">
        <f>SUM(G47:G52)</f>
        <v>20950</v>
      </c>
      <c r="H46" s="254">
        <f>SUM(H47:H52)</f>
        <v>20500</v>
      </c>
      <c r="I46" s="188">
        <f aca="true" t="shared" si="4" ref="I46:I52">H46/E46*100</f>
        <v>66.9147408277843</v>
      </c>
      <c r="J46" s="188">
        <f aca="true" t="shared" si="5" ref="J46:J52">H46/G46*100</f>
        <v>97.85202863961814</v>
      </c>
    </row>
    <row r="47" spans="1:10" ht="25.5" customHeight="1">
      <c r="A47" s="9">
        <v>32</v>
      </c>
      <c r="B47" s="9">
        <v>412929</v>
      </c>
      <c r="C47" s="23" t="s">
        <v>378</v>
      </c>
      <c r="D47" s="237">
        <v>585</v>
      </c>
      <c r="E47" s="237">
        <v>800</v>
      </c>
      <c r="F47" s="237">
        <v>0</v>
      </c>
      <c r="G47" s="237">
        <v>800</v>
      </c>
      <c r="H47" s="237">
        <v>800</v>
      </c>
      <c r="I47" s="58">
        <f t="shared" si="4"/>
        <v>100</v>
      </c>
      <c r="J47" s="58">
        <f t="shared" si="5"/>
        <v>100</v>
      </c>
    </row>
    <row r="48" spans="1:10" s="5" customFormat="1" ht="25.5" customHeight="1">
      <c r="A48" s="9">
        <v>33</v>
      </c>
      <c r="B48" s="9">
        <v>412939</v>
      </c>
      <c r="C48" s="51" t="s">
        <v>96</v>
      </c>
      <c r="D48" s="221">
        <v>45330</v>
      </c>
      <c r="E48" s="221">
        <v>27000</v>
      </c>
      <c r="F48" s="221">
        <v>8976</v>
      </c>
      <c r="G48" s="221">
        <v>14600</v>
      </c>
      <c r="H48" s="221">
        <v>14600</v>
      </c>
      <c r="I48" s="54">
        <f>H48/E48*100</f>
        <v>54.074074074074076</v>
      </c>
      <c r="J48" s="54">
        <f>H48/G48*100</f>
        <v>100</v>
      </c>
    </row>
    <row r="49" spans="1:10" ht="25.5" customHeight="1">
      <c r="A49" s="9">
        <v>34</v>
      </c>
      <c r="B49" s="9">
        <v>412941</v>
      </c>
      <c r="C49" s="23" t="s">
        <v>346</v>
      </c>
      <c r="D49" s="237">
        <v>642</v>
      </c>
      <c r="E49" s="237">
        <v>600</v>
      </c>
      <c r="F49" s="237">
        <v>342</v>
      </c>
      <c r="G49" s="237">
        <v>600</v>
      </c>
      <c r="H49" s="237">
        <v>600</v>
      </c>
      <c r="I49" s="58">
        <f t="shared" si="4"/>
        <v>100</v>
      </c>
      <c r="J49" s="58">
        <f t="shared" si="5"/>
        <v>100</v>
      </c>
    </row>
    <row r="50" spans="1:10" ht="25.5" customHeight="1">
      <c r="A50" s="9">
        <v>35</v>
      </c>
      <c r="B50" s="9">
        <v>412973</v>
      </c>
      <c r="C50" s="19" t="s">
        <v>418</v>
      </c>
      <c r="D50" s="221">
        <v>439</v>
      </c>
      <c r="E50" s="221">
        <v>500</v>
      </c>
      <c r="F50" s="221">
        <v>422</v>
      </c>
      <c r="G50" s="221">
        <v>450</v>
      </c>
      <c r="H50" s="221">
        <v>0</v>
      </c>
      <c r="I50" s="58">
        <f t="shared" si="4"/>
        <v>0</v>
      </c>
      <c r="J50" s="58">
        <f t="shared" si="5"/>
        <v>0</v>
      </c>
    </row>
    <row r="51" spans="1:10" s="5" customFormat="1" ht="25.5" customHeight="1">
      <c r="A51" s="9">
        <v>36</v>
      </c>
      <c r="B51" s="53">
        <v>412979</v>
      </c>
      <c r="C51" s="51" t="s">
        <v>102</v>
      </c>
      <c r="D51" s="221">
        <v>499</v>
      </c>
      <c r="E51" s="221">
        <v>298</v>
      </c>
      <c r="F51" s="221">
        <v>0</v>
      </c>
      <c r="G51" s="221">
        <v>0</v>
      </c>
      <c r="H51" s="222">
        <v>0</v>
      </c>
      <c r="I51" s="54">
        <f>H51/E51*100</f>
        <v>0</v>
      </c>
      <c r="J51" s="54" t="e">
        <f>H51/G51*100</f>
        <v>#DIV/0!</v>
      </c>
    </row>
    <row r="52" spans="1:10" ht="25.5" customHeight="1">
      <c r="A52" s="9">
        <v>37</v>
      </c>
      <c r="B52" s="9">
        <v>412999</v>
      </c>
      <c r="C52" s="19" t="s">
        <v>111</v>
      </c>
      <c r="D52" s="237">
        <v>3315</v>
      </c>
      <c r="E52" s="237">
        <v>1438</v>
      </c>
      <c r="F52" s="237">
        <v>1079</v>
      </c>
      <c r="G52" s="237">
        <v>4500</v>
      </c>
      <c r="H52" s="237">
        <v>4500</v>
      </c>
      <c r="I52" s="58">
        <f t="shared" si="4"/>
        <v>312.9346314325452</v>
      </c>
      <c r="J52" s="58">
        <f t="shared" si="5"/>
        <v>100</v>
      </c>
    </row>
    <row r="53" spans="1:10" ht="25.5" customHeight="1">
      <c r="A53" s="9"/>
      <c r="B53" s="12"/>
      <c r="C53" s="24"/>
      <c r="D53" s="276"/>
      <c r="E53" s="276"/>
      <c r="F53" s="276"/>
      <c r="G53" s="276"/>
      <c r="H53" s="276"/>
      <c r="I53" s="188"/>
      <c r="J53" s="188"/>
    </row>
    <row r="54" spans="1:10" ht="25.5" customHeight="1">
      <c r="A54" s="9">
        <v>38</v>
      </c>
      <c r="B54" s="6">
        <v>511300</v>
      </c>
      <c r="C54" s="13" t="s">
        <v>397</v>
      </c>
      <c r="D54" s="254">
        <v>1735</v>
      </c>
      <c r="E54" s="254">
        <v>2000</v>
      </c>
      <c r="F54" s="254">
        <v>424</v>
      </c>
      <c r="G54" s="254">
        <v>2000</v>
      </c>
      <c r="H54" s="254">
        <v>2000</v>
      </c>
      <c r="I54" s="188">
        <f>H54/E54*100</f>
        <v>100</v>
      </c>
      <c r="J54" s="188">
        <f>H54/G54*100</f>
        <v>100</v>
      </c>
    </row>
    <row r="55" spans="1:10" ht="25.5" customHeight="1">
      <c r="A55" s="9"/>
      <c r="B55" s="12"/>
      <c r="C55" s="24"/>
      <c r="D55" s="276"/>
      <c r="E55" s="276"/>
      <c r="F55" s="276"/>
      <c r="G55" s="276"/>
      <c r="H55" s="276"/>
      <c r="I55" s="58"/>
      <c r="J55" s="58"/>
    </row>
    <row r="56" spans="1:12" ht="33" customHeight="1">
      <c r="A56" s="9">
        <v>39</v>
      </c>
      <c r="B56" s="12"/>
      <c r="C56" s="35" t="s">
        <v>612</v>
      </c>
      <c r="D56" s="254">
        <f>D7+D54</f>
        <v>90101</v>
      </c>
      <c r="E56" s="254">
        <f>E7+E54</f>
        <v>70536</v>
      </c>
      <c r="F56" s="254">
        <f>F7+F54</f>
        <v>36911</v>
      </c>
      <c r="G56" s="254">
        <f>G7+G54</f>
        <v>59772</v>
      </c>
      <c r="H56" s="254">
        <f>H7+H54</f>
        <v>59322</v>
      </c>
      <c r="I56" s="188">
        <f>H56/E56*100</f>
        <v>84.10173528411025</v>
      </c>
      <c r="J56" s="188">
        <f>H56/G56*100</f>
        <v>99.24713912868903</v>
      </c>
      <c r="L56" s="288"/>
    </row>
    <row r="57" spans="4:10" ht="12.75">
      <c r="D57" s="277"/>
      <c r="E57" s="277"/>
      <c r="F57" s="277"/>
      <c r="G57" s="277"/>
      <c r="H57" s="277"/>
      <c r="I57" s="187"/>
      <c r="J57" s="187"/>
    </row>
    <row r="58" spans="1:10" ht="12.75">
      <c r="A58" s="196"/>
      <c r="B58" s="196"/>
      <c r="C58" s="196"/>
      <c r="D58" s="278"/>
      <c r="E58" s="278"/>
      <c r="F58" s="278"/>
      <c r="G58" s="278"/>
      <c r="H58" s="278"/>
      <c r="I58" s="196"/>
      <c r="J58" s="196"/>
    </row>
    <row r="59" spans="9:10" ht="12.75">
      <c r="I59" s="162"/>
      <c r="J59" s="162"/>
    </row>
    <row r="60" spans="9:10" ht="12.75">
      <c r="I60" s="162"/>
      <c r="J60" s="162"/>
    </row>
    <row r="61" spans="9:10" ht="12.75">
      <c r="I61" s="162"/>
      <c r="J61" s="162"/>
    </row>
    <row r="62" spans="9:10" ht="12.75">
      <c r="I62" s="162"/>
      <c r="J62" s="162"/>
    </row>
    <row r="63" spans="9:10" ht="12.75">
      <c r="I63" s="162"/>
      <c r="J63" s="162"/>
    </row>
    <row r="64" spans="9:10" ht="12.75">
      <c r="I64" s="162"/>
      <c r="J64" s="162"/>
    </row>
  </sheetData>
  <sheetProtection/>
  <mergeCells count="13">
    <mergeCell ref="G3:G5"/>
    <mergeCell ref="H3:H5"/>
    <mergeCell ref="D3:D5"/>
    <mergeCell ref="I3:I5"/>
    <mergeCell ref="J3:J5"/>
    <mergeCell ref="A1:I1"/>
    <mergeCell ref="A2:C2"/>
    <mergeCell ref="I2:J2"/>
    <mergeCell ref="A3:A5"/>
    <mergeCell ref="B3:B5"/>
    <mergeCell ref="C3:C5"/>
    <mergeCell ref="E3:E5"/>
    <mergeCell ref="F3:F5"/>
  </mergeCells>
  <printOptions/>
  <pageMargins left="0.3937007874015748" right="0.15748031496062992" top="0.3937007874015748" bottom="0.2755905511811024" header="0.5118110236220472" footer="0.5118110236220472"/>
  <pageSetup horizontalDpi="300" verticalDpi="3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O77"/>
  <sheetViews>
    <sheetView zoomScalePageLayoutView="0" workbookViewId="0" topLeftCell="A1">
      <selection activeCell="H4" sqref="H4:H6"/>
    </sheetView>
  </sheetViews>
  <sheetFormatPr defaultColWidth="9.140625" defaultRowHeight="12.75"/>
  <cols>
    <col min="1" max="1" width="5.8515625" style="11" customWidth="1"/>
    <col min="2" max="2" width="7.28125" style="2" customWidth="1"/>
    <col min="3" max="3" width="38.421875" style="2" customWidth="1"/>
    <col min="4" max="4" width="9.7109375" style="234" customWidth="1"/>
    <col min="5" max="5" width="9.8515625" style="234" customWidth="1"/>
    <col min="6" max="6" width="9.7109375" style="234" customWidth="1"/>
    <col min="7" max="7" width="9.57421875" style="234" customWidth="1"/>
    <col min="8" max="8" width="9.8515625" style="234" customWidth="1"/>
    <col min="9" max="10" width="6.421875" style="132" customWidth="1"/>
    <col min="12" max="12" width="11.57421875" style="2" customWidth="1"/>
  </cols>
  <sheetData>
    <row r="1" spans="1:10" ht="12.75">
      <c r="A1" s="326" t="s">
        <v>419</v>
      </c>
      <c r="B1" s="326"/>
      <c r="C1" s="326"/>
      <c r="D1" s="326"/>
      <c r="E1" s="326"/>
      <c r="F1" s="326"/>
      <c r="G1" s="326"/>
      <c r="H1" s="326"/>
      <c r="I1" s="326"/>
      <c r="J1" s="164"/>
    </row>
    <row r="2" spans="1:10" ht="12.75">
      <c r="A2" s="326" t="s">
        <v>420</v>
      </c>
      <c r="B2" s="326"/>
      <c r="C2" s="326"/>
      <c r="D2" s="326"/>
      <c r="E2" s="326"/>
      <c r="F2" s="326"/>
      <c r="G2" s="326"/>
      <c r="H2" s="326"/>
      <c r="I2" s="326"/>
      <c r="J2" s="164"/>
    </row>
    <row r="3" spans="9:10" ht="12.75">
      <c r="I3" s="334"/>
      <c r="J3" s="334"/>
    </row>
    <row r="4" spans="1:10" ht="12.75" customHeight="1">
      <c r="A4" s="314" t="s">
        <v>232</v>
      </c>
      <c r="B4" s="315" t="s">
        <v>421</v>
      </c>
      <c r="C4" s="335" t="s">
        <v>3</v>
      </c>
      <c r="D4" s="310" t="s">
        <v>496</v>
      </c>
      <c r="E4" s="323" t="s">
        <v>469</v>
      </c>
      <c r="F4" s="323" t="s">
        <v>495</v>
      </c>
      <c r="G4" s="310" t="s">
        <v>473</v>
      </c>
      <c r="H4" s="310" t="s">
        <v>766</v>
      </c>
      <c r="I4" s="197" t="s">
        <v>4</v>
      </c>
      <c r="J4" s="197" t="s">
        <v>4</v>
      </c>
    </row>
    <row r="5" spans="1:10" ht="12.75" customHeight="1">
      <c r="A5" s="314"/>
      <c r="B5" s="315"/>
      <c r="C5" s="335"/>
      <c r="D5" s="310"/>
      <c r="E5" s="323"/>
      <c r="F5" s="323"/>
      <c r="G5" s="310"/>
      <c r="H5" s="310"/>
      <c r="I5" s="336" t="s">
        <v>5</v>
      </c>
      <c r="J5" s="336" t="s">
        <v>6</v>
      </c>
    </row>
    <row r="6" spans="1:10" ht="12.75">
      <c r="A6" s="314"/>
      <c r="B6" s="315"/>
      <c r="C6" s="335"/>
      <c r="D6" s="310"/>
      <c r="E6" s="323"/>
      <c r="F6" s="323"/>
      <c r="G6" s="310"/>
      <c r="H6" s="310"/>
      <c r="I6" s="336"/>
      <c r="J6" s="336"/>
    </row>
    <row r="7" spans="1:10" ht="24.75" customHeight="1">
      <c r="A7" s="23"/>
      <c r="B7" s="9">
        <v>1</v>
      </c>
      <c r="C7" s="9">
        <v>2</v>
      </c>
      <c r="D7" s="217">
        <v>5</v>
      </c>
      <c r="E7" s="217">
        <v>3</v>
      </c>
      <c r="F7" s="217">
        <v>4</v>
      </c>
      <c r="G7" s="217">
        <v>5</v>
      </c>
      <c r="H7" s="217">
        <v>6</v>
      </c>
      <c r="I7" s="10">
        <v>7</v>
      </c>
      <c r="J7" s="10">
        <v>8</v>
      </c>
    </row>
    <row r="8" spans="1:10" s="5" customFormat="1" ht="25.5" customHeight="1">
      <c r="A8" s="136">
        <v>1</v>
      </c>
      <c r="B8" s="137" t="s">
        <v>234</v>
      </c>
      <c r="C8" s="35" t="s">
        <v>698</v>
      </c>
      <c r="D8" s="218">
        <f>D10+D30</f>
        <v>67806</v>
      </c>
      <c r="E8" s="218">
        <f>E10+E30</f>
        <v>99613</v>
      </c>
      <c r="F8" s="218">
        <f>F10+F30</f>
        <v>56952</v>
      </c>
      <c r="G8" s="218">
        <f>G10+G30</f>
        <v>86561</v>
      </c>
      <c r="H8" s="218">
        <f>H10+H30</f>
        <v>105414</v>
      </c>
      <c r="I8" s="66">
        <f>H8/E8*100</f>
        <v>105.82353708853263</v>
      </c>
      <c r="J8" s="66">
        <f>H8/G8*100</f>
        <v>121.7800164046164</v>
      </c>
    </row>
    <row r="9" spans="1:10" s="5" customFormat="1" ht="25.5" customHeight="1">
      <c r="A9" s="136"/>
      <c r="B9" s="137"/>
      <c r="C9" s="35"/>
      <c r="D9" s="218"/>
      <c r="E9" s="218"/>
      <c r="F9" s="218"/>
      <c r="G9" s="218"/>
      <c r="H9" s="218"/>
      <c r="I9" s="66"/>
      <c r="J9" s="66"/>
    </row>
    <row r="10" spans="1:12" s="26" customFormat="1" ht="25.5" customHeight="1">
      <c r="A10" s="9">
        <v>2</v>
      </c>
      <c r="B10" s="6">
        <v>411000</v>
      </c>
      <c r="C10" s="35" t="s">
        <v>697</v>
      </c>
      <c r="D10" s="254">
        <f>D11+D16+D22+D25</f>
        <v>63463</v>
      </c>
      <c r="E10" s="254">
        <f>E11+E16+E22+E25</f>
        <v>89229</v>
      </c>
      <c r="F10" s="254">
        <f>F11+F16+F22+F25</f>
        <v>52453</v>
      </c>
      <c r="G10" s="254">
        <f>G11+G16+G22+G25</f>
        <v>77120</v>
      </c>
      <c r="H10" s="254">
        <f>H11+H16+H22+H25</f>
        <v>95413</v>
      </c>
      <c r="I10" s="66">
        <f>H10/E10*100</f>
        <v>106.93048224232031</v>
      </c>
      <c r="J10" s="66">
        <f>H10/G10*100</f>
        <v>123.72017634854772</v>
      </c>
      <c r="L10" s="156"/>
    </row>
    <row r="11" spans="1:10" s="26" customFormat="1" ht="25.5" customHeight="1">
      <c r="A11" s="9">
        <v>3</v>
      </c>
      <c r="B11" s="6">
        <v>411100</v>
      </c>
      <c r="C11" s="13" t="s">
        <v>595</v>
      </c>
      <c r="D11" s="254">
        <f>D12+D13+D14</f>
        <v>47450</v>
      </c>
      <c r="E11" s="254">
        <f>E12+E13+E14</f>
        <v>65940</v>
      </c>
      <c r="F11" s="254">
        <f>F12+F13+F14</f>
        <v>37894</v>
      </c>
      <c r="G11" s="254">
        <f>G12+G13+G14</f>
        <v>54286</v>
      </c>
      <c r="H11" s="254">
        <f>H12+H13+H14</f>
        <v>65317</v>
      </c>
      <c r="I11" s="66">
        <f>H11/E11*100</f>
        <v>99.0552016985138</v>
      </c>
      <c r="J11" s="66">
        <f>H11/G11*100</f>
        <v>120.32015620970415</v>
      </c>
    </row>
    <row r="12" spans="1:15" ht="25.5" customHeight="1">
      <c r="A12" s="9">
        <v>4</v>
      </c>
      <c r="B12" s="9">
        <v>411111</v>
      </c>
      <c r="C12" s="23" t="s">
        <v>45</v>
      </c>
      <c r="D12" s="237">
        <v>29572</v>
      </c>
      <c r="E12" s="237">
        <v>41202</v>
      </c>
      <c r="F12" s="237">
        <v>23650</v>
      </c>
      <c r="G12" s="237">
        <v>33895</v>
      </c>
      <c r="H12" s="237">
        <v>40848</v>
      </c>
      <c r="I12" s="54">
        <f>H12/E12*100</f>
        <v>99.14081840687345</v>
      </c>
      <c r="J12" s="54">
        <f>H12/G12*100</f>
        <v>120.51335005163004</v>
      </c>
      <c r="L12" s="98"/>
      <c r="N12" s="98"/>
      <c r="O12" s="98"/>
    </row>
    <row r="13" spans="1:12" ht="25.5" customHeight="1">
      <c r="A13" s="9">
        <v>5</v>
      </c>
      <c r="B13" s="9">
        <v>411191</v>
      </c>
      <c r="C13" s="23" t="s">
        <v>339</v>
      </c>
      <c r="D13" s="237">
        <v>2219</v>
      </c>
      <c r="E13" s="237">
        <v>2978</v>
      </c>
      <c r="F13" s="237">
        <v>1739</v>
      </c>
      <c r="G13" s="237">
        <v>2477</v>
      </c>
      <c r="H13" s="237">
        <v>2939</v>
      </c>
      <c r="I13" s="54">
        <f>H13/E13*100</f>
        <v>98.69039623908662</v>
      </c>
      <c r="J13" s="54">
        <f>H13/G13*100</f>
        <v>118.65159467097295</v>
      </c>
      <c r="L13" s="98"/>
    </row>
    <row r="14" spans="1:12" ht="25.5" customHeight="1">
      <c r="A14" s="9">
        <v>6</v>
      </c>
      <c r="B14" s="9">
        <v>411199</v>
      </c>
      <c r="C14" s="23" t="s">
        <v>520</v>
      </c>
      <c r="D14" s="237">
        <v>15659</v>
      </c>
      <c r="E14" s="237">
        <v>21760</v>
      </c>
      <c r="F14" s="237">
        <v>12505</v>
      </c>
      <c r="G14" s="237">
        <v>17914</v>
      </c>
      <c r="H14" s="237">
        <v>21530</v>
      </c>
      <c r="I14" s="54">
        <f>H14/E14*100</f>
        <v>98.94301470588235</v>
      </c>
      <c r="J14" s="54">
        <f>H14/G14*100</f>
        <v>120.18532990956794</v>
      </c>
      <c r="L14" s="98"/>
    </row>
    <row r="15" spans="1:10" ht="25.5" customHeight="1">
      <c r="A15" s="9"/>
      <c r="B15" s="9"/>
      <c r="C15" s="23"/>
      <c r="D15" s="237"/>
      <c r="E15" s="237"/>
      <c r="F15" s="237"/>
      <c r="G15" s="237"/>
      <c r="H15" s="237"/>
      <c r="I15" s="54"/>
      <c r="J15" s="54"/>
    </row>
    <row r="16" spans="1:12" s="26" customFormat="1" ht="25.5" customHeight="1">
      <c r="A16" s="9">
        <v>7</v>
      </c>
      <c r="B16" s="6">
        <v>411200</v>
      </c>
      <c r="C16" s="35" t="s">
        <v>622</v>
      </c>
      <c r="D16" s="254">
        <f>SUM(D17:D20)</f>
        <v>10657</v>
      </c>
      <c r="E16" s="254">
        <f>SUM(E17:E20)</f>
        <v>15250</v>
      </c>
      <c r="F16" s="254">
        <f>SUM(F17:F20)</f>
        <v>9165</v>
      </c>
      <c r="G16" s="254">
        <f>SUM(G17:G20)</f>
        <v>14895</v>
      </c>
      <c r="H16" s="254">
        <f>SUM(H17:H20)</f>
        <v>18430</v>
      </c>
      <c r="I16" s="66">
        <f>H16/E16*100</f>
        <v>120.85245901639342</v>
      </c>
      <c r="J16" s="66">
        <f>H16/G16*100</f>
        <v>123.73279624034912</v>
      </c>
      <c r="L16" s="2"/>
    </row>
    <row r="17" spans="1:12" s="26" customFormat="1" ht="25.5" customHeight="1">
      <c r="A17" s="9">
        <v>8</v>
      </c>
      <c r="B17" s="9">
        <v>411211</v>
      </c>
      <c r="C17" s="51" t="s">
        <v>49</v>
      </c>
      <c r="D17" s="221">
        <v>2122</v>
      </c>
      <c r="E17" s="221">
        <v>2640</v>
      </c>
      <c r="F17" s="221">
        <v>1527</v>
      </c>
      <c r="G17" s="221">
        <v>2437</v>
      </c>
      <c r="H17" s="221">
        <v>2640</v>
      </c>
      <c r="I17" s="54">
        <f>H17/E17*100</f>
        <v>100</v>
      </c>
      <c r="J17" s="54">
        <f>H17/G17*100</f>
        <v>108.32991382847763</v>
      </c>
      <c r="L17" s="2"/>
    </row>
    <row r="18" spans="1:12" s="26" customFormat="1" ht="25.5" customHeight="1">
      <c r="A18" s="9">
        <v>9</v>
      </c>
      <c r="B18" s="9">
        <v>411221</v>
      </c>
      <c r="C18" s="45" t="s">
        <v>50</v>
      </c>
      <c r="D18" s="220">
        <v>8135</v>
      </c>
      <c r="E18" s="221">
        <v>12210</v>
      </c>
      <c r="F18" s="221">
        <v>7270</v>
      </c>
      <c r="G18" s="220">
        <v>12058</v>
      </c>
      <c r="H18" s="221">
        <v>13350</v>
      </c>
      <c r="I18" s="54">
        <f>H18/E18*100</f>
        <v>109.33660933660934</v>
      </c>
      <c r="J18" s="54">
        <f>H18/G18*100</f>
        <v>110.71487808923537</v>
      </c>
      <c r="L18" s="2"/>
    </row>
    <row r="19" spans="1:12" s="26" customFormat="1" ht="25.5" customHeight="1">
      <c r="A19" s="9">
        <v>10</v>
      </c>
      <c r="B19" s="9">
        <v>411222</v>
      </c>
      <c r="C19" s="45" t="s">
        <v>51</v>
      </c>
      <c r="D19" s="220">
        <v>0</v>
      </c>
      <c r="E19" s="221">
        <v>0</v>
      </c>
      <c r="F19" s="221">
        <v>0</v>
      </c>
      <c r="G19" s="220">
        <v>0</v>
      </c>
      <c r="H19" s="221">
        <v>2040</v>
      </c>
      <c r="I19" s="54" t="e">
        <f>H19/E19*100</f>
        <v>#DIV/0!</v>
      </c>
      <c r="J19" s="54" t="e">
        <f>H19/G19*100</f>
        <v>#DIV/0!</v>
      </c>
      <c r="L19" s="2"/>
    </row>
    <row r="20" spans="1:10" ht="25.5" customHeight="1">
      <c r="A20" s="9">
        <v>11</v>
      </c>
      <c r="B20" s="9">
        <v>411260</v>
      </c>
      <c r="C20" s="19" t="s">
        <v>244</v>
      </c>
      <c r="D20" s="237">
        <v>400</v>
      </c>
      <c r="E20" s="237">
        <v>400</v>
      </c>
      <c r="F20" s="237">
        <v>368</v>
      </c>
      <c r="G20" s="237">
        <v>400</v>
      </c>
      <c r="H20" s="237">
        <v>400</v>
      </c>
      <c r="I20" s="58">
        <f>H20/E20*100</f>
        <v>100</v>
      </c>
      <c r="J20" s="58">
        <f>H20/G20*100</f>
        <v>100</v>
      </c>
    </row>
    <row r="21" spans="1:12" s="26" customFormat="1" ht="25.5" customHeight="1">
      <c r="A21" s="9"/>
      <c r="B21" s="9"/>
      <c r="C21" s="45"/>
      <c r="D21" s="220"/>
      <c r="E21" s="221"/>
      <c r="F21" s="221"/>
      <c r="G21" s="220"/>
      <c r="H21" s="221"/>
      <c r="I21" s="54"/>
      <c r="J21" s="54"/>
      <c r="L21" s="98"/>
    </row>
    <row r="22" spans="1:10" s="5" customFormat="1" ht="25.5" customHeight="1">
      <c r="A22" s="9">
        <v>12</v>
      </c>
      <c r="B22" s="6">
        <v>411290</v>
      </c>
      <c r="C22" s="39" t="s">
        <v>54</v>
      </c>
      <c r="D22" s="219">
        <f>D23</f>
        <v>5356</v>
      </c>
      <c r="E22" s="219">
        <f>E23</f>
        <v>8039</v>
      </c>
      <c r="F22" s="219">
        <f>F23</f>
        <v>5394</v>
      </c>
      <c r="G22" s="219">
        <f>G23</f>
        <v>7939</v>
      </c>
      <c r="H22" s="219">
        <f>H23</f>
        <v>10983</v>
      </c>
      <c r="I22" s="66">
        <f>H22/E22*100</f>
        <v>136.62147033213085</v>
      </c>
      <c r="J22" s="66">
        <f>H22/G22*100</f>
        <v>138.34236049880337</v>
      </c>
    </row>
    <row r="23" spans="1:10" s="5" customFormat="1" ht="25.5" customHeight="1">
      <c r="A23" s="9">
        <v>13</v>
      </c>
      <c r="B23" s="9">
        <v>411290</v>
      </c>
      <c r="C23" s="60" t="s">
        <v>54</v>
      </c>
      <c r="D23" s="220">
        <v>5356</v>
      </c>
      <c r="E23" s="221">
        <v>8039</v>
      </c>
      <c r="F23" s="221">
        <v>5394</v>
      </c>
      <c r="G23" s="220">
        <v>7939</v>
      </c>
      <c r="H23" s="221">
        <v>10983</v>
      </c>
      <c r="I23" s="54">
        <f>H23/E23*100</f>
        <v>136.62147033213085</v>
      </c>
      <c r="J23" s="54">
        <f>H23/G23*100</f>
        <v>138.34236049880337</v>
      </c>
    </row>
    <row r="24" spans="1:10" s="5" customFormat="1" ht="25.5" customHeight="1">
      <c r="A24" s="9"/>
      <c r="B24" s="9"/>
      <c r="C24" s="60"/>
      <c r="D24" s="220"/>
      <c r="E24" s="221"/>
      <c r="F24" s="221"/>
      <c r="G24" s="220"/>
      <c r="H24" s="221"/>
      <c r="I24" s="54"/>
      <c r="J24" s="54"/>
    </row>
    <row r="25" spans="1:10" s="5" customFormat="1" ht="25.5" customHeight="1">
      <c r="A25" s="9">
        <v>14</v>
      </c>
      <c r="B25" s="138" t="s">
        <v>522</v>
      </c>
      <c r="C25" s="39" t="s">
        <v>696</v>
      </c>
      <c r="D25" s="219">
        <f>SUM(D26:D28)</f>
        <v>0</v>
      </c>
      <c r="E25" s="219">
        <f>SUM(E26:E28)</f>
        <v>0</v>
      </c>
      <c r="F25" s="219">
        <f>SUM(F26:F28)</f>
        <v>0</v>
      </c>
      <c r="G25" s="219">
        <f>SUM(G26:G28)</f>
        <v>0</v>
      </c>
      <c r="H25" s="219">
        <f>SUM(H26:H28)</f>
        <v>683</v>
      </c>
      <c r="I25" s="66" t="e">
        <f>H25/E25*100</f>
        <v>#DIV/0!</v>
      </c>
      <c r="J25" s="66" t="e">
        <f>H25/G25*100</f>
        <v>#DIV/0!</v>
      </c>
    </row>
    <row r="26" spans="1:10" s="5" customFormat="1" ht="25.5" customHeight="1">
      <c r="A26" s="9">
        <v>15</v>
      </c>
      <c r="B26" s="53" t="s">
        <v>523</v>
      </c>
      <c r="C26" s="51" t="s">
        <v>524</v>
      </c>
      <c r="D26" s="220">
        <v>0</v>
      </c>
      <c r="E26" s="221">
        <v>0</v>
      </c>
      <c r="F26" s="221">
        <v>0</v>
      </c>
      <c r="G26" s="220">
        <v>0</v>
      </c>
      <c r="H26" s="221">
        <v>412</v>
      </c>
      <c r="I26" s="54" t="e">
        <f>H26/E26*100</f>
        <v>#DIV/0!</v>
      </c>
      <c r="J26" s="54" t="e">
        <f>H26/G26*100</f>
        <v>#DIV/0!</v>
      </c>
    </row>
    <row r="27" spans="1:10" s="5" customFormat="1" ht="25.5" customHeight="1">
      <c r="A27" s="9">
        <v>16</v>
      </c>
      <c r="B27" s="53" t="s">
        <v>525</v>
      </c>
      <c r="C27" s="51" t="s">
        <v>526</v>
      </c>
      <c r="D27" s="220">
        <v>0</v>
      </c>
      <c r="E27" s="221">
        <v>0</v>
      </c>
      <c r="F27" s="221">
        <v>0</v>
      </c>
      <c r="G27" s="220">
        <v>0</v>
      </c>
      <c r="H27" s="221">
        <v>46</v>
      </c>
      <c r="I27" s="54" t="e">
        <f>H27/E27*100</f>
        <v>#DIV/0!</v>
      </c>
      <c r="J27" s="54" t="e">
        <f>H27/G27*100</f>
        <v>#DIV/0!</v>
      </c>
    </row>
    <row r="28" spans="1:12" s="5" customFormat="1" ht="25.5" customHeight="1">
      <c r="A28" s="9">
        <v>17</v>
      </c>
      <c r="B28" s="53" t="s">
        <v>527</v>
      </c>
      <c r="C28" s="51" t="s">
        <v>528</v>
      </c>
      <c r="D28" s="220">
        <v>0</v>
      </c>
      <c r="E28" s="221">
        <v>0</v>
      </c>
      <c r="F28" s="221">
        <v>0</v>
      </c>
      <c r="G28" s="220">
        <v>0</v>
      </c>
      <c r="H28" s="221">
        <v>225</v>
      </c>
      <c r="I28" s="54" t="e">
        <f>H28/E28*100</f>
        <v>#DIV/0!</v>
      </c>
      <c r="J28" s="54" t="e">
        <f>H28/G28*100</f>
        <v>#DIV/0!</v>
      </c>
      <c r="L28" s="215"/>
    </row>
    <row r="29" spans="1:10" ht="25.5" customHeight="1">
      <c r="A29" s="9"/>
      <c r="B29" s="12"/>
      <c r="C29" s="24"/>
      <c r="D29" s="254"/>
      <c r="E29" s="254"/>
      <c r="F29" s="254"/>
      <c r="G29" s="254"/>
      <c r="H29" s="254"/>
      <c r="I29" s="54"/>
      <c r="J29" s="54"/>
    </row>
    <row r="30" spans="1:12" ht="25.5" customHeight="1">
      <c r="A30" s="9">
        <v>18</v>
      </c>
      <c r="B30" s="6">
        <v>412000</v>
      </c>
      <c r="C30" s="35" t="s">
        <v>699</v>
      </c>
      <c r="D30" s="254">
        <f>D32+D36+D40+D43+D47+D51</f>
        <v>4343</v>
      </c>
      <c r="E30" s="254">
        <f>E32+E36+E40+E43+E47+E51</f>
        <v>10384</v>
      </c>
      <c r="F30" s="254">
        <f>F32+F36+F40+F43+F47+F51</f>
        <v>4499</v>
      </c>
      <c r="G30" s="254">
        <f>G32+G36+G40+G43+G47+G51</f>
        <v>9441</v>
      </c>
      <c r="H30" s="254">
        <f>H32+H36+H40+H43+H47+H51</f>
        <v>10001</v>
      </c>
      <c r="I30" s="66">
        <f>H30/E30*100</f>
        <v>96.31163328197226</v>
      </c>
      <c r="J30" s="66">
        <f>H30/G30*100</f>
        <v>105.93157504501643</v>
      </c>
      <c r="L30" s="98"/>
    </row>
    <row r="31" spans="1:10" ht="25.5" customHeight="1">
      <c r="A31" s="9"/>
      <c r="B31" s="6"/>
      <c r="C31" s="35"/>
      <c r="D31" s="254"/>
      <c r="E31" s="254"/>
      <c r="F31" s="254"/>
      <c r="G31" s="254"/>
      <c r="H31" s="254"/>
      <c r="I31" s="66"/>
      <c r="J31" s="66"/>
    </row>
    <row r="32" spans="1:10" ht="25.5" customHeight="1">
      <c r="A32" s="9">
        <v>19</v>
      </c>
      <c r="B32" s="68">
        <v>412200</v>
      </c>
      <c r="C32" s="198" t="s">
        <v>695</v>
      </c>
      <c r="D32" s="266">
        <f>D33+D34</f>
        <v>949</v>
      </c>
      <c r="E32" s="266">
        <f>E33+E34</f>
        <v>960</v>
      </c>
      <c r="F32" s="266">
        <f>F33+F34</f>
        <v>724</v>
      </c>
      <c r="G32" s="266">
        <f>G33+G34</f>
        <v>850</v>
      </c>
      <c r="H32" s="266">
        <f>H33+H34</f>
        <v>960</v>
      </c>
      <c r="I32" s="71">
        <f>H32/E32*100</f>
        <v>100</v>
      </c>
      <c r="J32" s="71">
        <f>H32/G32*100</f>
        <v>112.94117647058823</v>
      </c>
    </row>
    <row r="33" spans="1:10" ht="25.5" customHeight="1">
      <c r="A33" s="9">
        <v>20</v>
      </c>
      <c r="B33" s="9">
        <v>412231</v>
      </c>
      <c r="C33" s="19" t="s">
        <v>409</v>
      </c>
      <c r="D33" s="237">
        <v>949</v>
      </c>
      <c r="E33" s="237">
        <v>930</v>
      </c>
      <c r="F33" s="237">
        <v>704</v>
      </c>
      <c r="G33" s="237">
        <v>830</v>
      </c>
      <c r="H33" s="237">
        <v>940</v>
      </c>
      <c r="I33" s="58">
        <f>H33/E33*100</f>
        <v>101.0752688172043</v>
      </c>
      <c r="J33" s="58">
        <f>H33/G33*100</f>
        <v>113.25301204819279</v>
      </c>
    </row>
    <row r="34" spans="1:10" ht="25.5" customHeight="1">
      <c r="A34" s="9">
        <v>21</v>
      </c>
      <c r="B34" s="9">
        <v>412234</v>
      </c>
      <c r="C34" s="19" t="s">
        <v>410</v>
      </c>
      <c r="D34" s="237">
        <v>0</v>
      </c>
      <c r="E34" s="237">
        <v>30</v>
      </c>
      <c r="F34" s="237">
        <v>20</v>
      </c>
      <c r="G34" s="237">
        <v>20</v>
      </c>
      <c r="H34" s="237">
        <v>20</v>
      </c>
      <c r="I34" s="58">
        <f>H34/E34*100</f>
        <v>66.66666666666666</v>
      </c>
      <c r="J34" s="58">
        <f>H34/G34*100</f>
        <v>100</v>
      </c>
    </row>
    <row r="35" spans="1:10" ht="25.5" customHeight="1">
      <c r="A35" s="9"/>
      <c r="B35" s="9"/>
      <c r="C35" s="19"/>
      <c r="D35" s="237"/>
      <c r="E35" s="237"/>
      <c r="F35" s="237"/>
      <c r="G35" s="237"/>
      <c r="H35" s="237"/>
      <c r="I35" s="54"/>
      <c r="J35" s="54"/>
    </row>
    <row r="36" spans="1:10" ht="25.5" customHeight="1">
      <c r="A36" s="9">
        <v>22</v>
      </c>
      <c r="B36" s="68">
        <v>412300</v>
      </c>
      <c r="C36" s="199" t="s">
        <v>694</v>
      </c>
      <c r="D36" s="266">
        <f>D37+D38</f>
        <v>430</v>
      </c>
      <c r="E36" s="266">
        <f>E37+E38</f>
        <v>500</v>
      </c>
      <c r="F36" s="266">
        <f>F37+F38</f>
        <v>145</v>
      </c>
      <c r="G36" s="266">
        <f>G37+G38</f>
        <v>500</v>
      </c>
      <c r="H36" s="266">
        <f>H37+H38</f>
        <v>500</v>
      </c>
      <c r="I36" s="71">
        <f>H36/E36*100</f>
        <v>100</v>
      </c>
      <c r="J36" s="71">
        <f>H36/G36*100</f>
        <v>100</v>
      </c>
    </row>
    <row r="37" spans="1:10" ht="25.5" customHeight="1">
      <c r="A37" s="9">
        <v>23</v>
      </c>
      <c r="B37" s="9">
        <v>412311</v>
      </c>
      <c r="C37" s="19" t="s">
        <v>546</v>
      </c>
      <c r="D37" s="237">
        <v>430</v>
      </c>
      <c r="E37" s="237">
        <v>500</v>
      </c>
      <c r="F37" s="237">
        <v>145</v>
      </c>
      <c r="G37" s="237">
        <v>150</v>
      </c>
      <c r="H37" s="237">
        <v>150</v>
      </c>
      <c r="I37" s="58">
        <f>H37/E37*100</f>
        <v>30</v>
      </c>
      <c r="J37" s="58">
        <f>H37/G37*100</f>
        <v>100</v>
      </c>
    </row>
    <row r="38" spans="1:10" ht="25.5" customHeight="1">
      <c r="A38" s="9">
        <v>24</v>
      </c>
      <c r="B38" s="9">
        <v>412319</v>
      </c>
      <c r="C38" s="19" t="s">
        <v>65</v>
      </c>
      <c r="D38" s="237">
        <v>0</v>
      </c>
      <c r="E38" s="237">
        <v>0</v>
      </c>
      <c r="F38" s="237">
        <v>0</v>
      </c>
      <c r="G38" s="237">
        <v>350</v>
      </c>
      <c r="H38" s="237">
        <v>350</v>
      </c>
      <c r="I38" s="58" t="e">
        <f>H38/E38*100</f>
        <v>#DIV/0!</v>
      </c>
      <c r="J38" s="58">
        <f>H38/G38*100</f>
        <v>100</v>
      </c>
    </row>
    <row r="39" spans="1:10" ht="25.5" customHeight="1">
      <c r="A39" s="9"/>
      <c r="B39" s="9"/>
      <c r="C39" s="19"/>
      <c r="D39" s="237"/>
      <c r="E39" s="237"/>
      <c r="F39" s="237"/>
      <c r="G39" s="237"/>
      <c r="H39" s="237"/>
      <c r="I39" s="58"/>
      <c r="J39" s="58"/>
    </row>
    <row r="40" spans="1:10" s="11" customFormat="1" ht="25.5" customHeight="1">
      <c r="A40" s="9">
        <v>25</v>
      </c>
      <c r="B40" s="145">
        <v>412400</v>
      </c>
      <c r="C40" s="18" t="s">
        <v>68</v>
      </c>
      <c r="D40" s="267">
        <f>D41</f>
        <v>0</v>
      </c>
      <c r="E40" s="267">
        <f>E41</f>
        <v>1000</v>
      </c>
      <c r="F40" s="267">
        <f>F41</f>
        <v>467</v>
      </c>
      <c r="G40" s="267">
        <f>G41</f>
        <v>1000</v>
      </c>
      <c r="H40" s="267">
        <f>H41</f>
        <v>1000</v>
      </c>
      <c r="I40" s="188">
        <f>H40/E40*100</f>
        <v>100</v>
      </c>
      <c r="J40" s="188">
        <f>H40/G40*100</f>
        <v>100</v>
      </c>
    </row>
    <row r="41" spans="1:10" ht="25.5" customHeight="1">
      <c r="A41" s="9">
        <v>26</v>
      </c>
      <c r="B41" s="9">
        <v>412433</v>
      </c>
      <c r="C41" s="19" t="s">
        <v>70</v>
      </c>
      <c r="D41" s="237">
        <v>0</v>
      </c>
      <c r="E41" s="237">
        <v>1000</v>
      </c>
      <c r="F41" s="237">
        <v>467</v>
      </c>
      <c r="G41" s="237">
        <v>1000</v>
      </c>
      <c r="H41" s="237">
        <v>1000</v>
      </c>
      <c r="I41" s="58">
        <f>H41/E41*100</f>
        <v>100</v>
      </c>
      <c r="J41" s="58">
        <f>H41/G41*100</f>
        <v>100</v>
      </c>
    </row>
    <row r="42" spans="1:10" ht="25.5" customHeight="1">
      <c r="A42" s="9"/>
      <c r="B42" s="9"/>
      <c r="C42" s="19"/>
      <c r="D42" s="237"/>
      <c r="E42" s="237"/>
      <c r="F42" s="237"/>
      <c r="G42" s="237"/>
      <c r="H42" s="237"/>
      <c r="I42" s="58"/>
      <c r="J42" s="58"/>
    </row>
    <row r="43" spans="1:10" ht="25.5" customHeight="1">
      <c r="A43" s="9">
        <v>27</v>
      </c>
      <c r="B43" s="68">
        <v>412500</v>
      </c>
      <c r="C43" s="199" t="s">
        <v>693</v>
      </c>
      <c r="D43" s="266">
        <f>D44+D45</f>
        <v>561</v>
      </c>
      <c r="E43" s="266">
        <f>E44+E45</f>
        <v>1500</v>
      </c>
      <c r="F43" s="266">
        <f>F44+F45</f>
        <v>309</v>
      </c>
      <c r="G43" s="266">
        <f>G44+G45</f>
        <v>1000</v>
      </c>
      <c r="H43" s="266">
        <f>H44+H45</f>
        <v>1500</v>
      </c>
      <c r="I43" s="71">
        <f>H43/E43*100</f>
        <v>100</v>
      </c>
      <c r="J43" s="71">
        <f>H43/G43*100</f>
        <v>150</v>
      </c>
    </row>
    <row r="44" spans="1:10" ht="25.5" customHeight="1">
      <c r="A44" s="9">
        <v>28</v>
      </c>
      <c r="B44" s="9">
        <v>412510</v>
      </c>
      <c r="C44" s="19" t="s">
        <v>422</v>
      </c>
      <c r="D44" s="237">
        <v>0</v>
      </c>
      <c r="E44" s="237">
        <v>500</v>
      </c>
      <c r="F44" s="237">
        <v>309</v>
      </c>
      <c r="G44" s="237">
        <v>500</v>
      </c>
      <c r="H44" s="237">
        <v>1000</v>
      </c>
      <c r="I44" s="58">
        <f>H44/E44*100</f>
        <v>200</v>
      </c>
      <c r="J44" s="58">
        <f>H44/G44*100</f>
        <v>200</v>
      </c>
    </row>
    <row r="45" spans="1:10" ht="25.5" customHeight="1">
      <c r="A45" s="9">
        <v>29</v>
      </c>
      <c r="B45" s="9">
        <v>412532</v>
      </c>
      <c r="C45" s="19" t="s">
        <v>423</v>
      </c>
      <c r="D45" s="237">
        <v>561</v>
      </c>
      <c r="E45" s="237">
        <v>1000</v>
      </c>
      <c r="F45" s="237">
        <v>0</v>
      </c>
      <c r="G45" s="237">
        <v>500</v>
      </c>
      <c r="H45" s="237">
        <v>500</v>
      </c>
      <c r="I45" s="58">
        <f>H45/E45*100</f>
        <v>50</v>
      </c>
      <c r="J45" s="58">
        <f>H45/G45*100</f>
        <v>100</v>
      </c>
    </row>
    <row r="46" spans="1:10" ht="25.5" customHeight="1">
      <c r="A46" s="9"/>
      <c r="B46" s="9"/>
      <c r="C46" s="23"/>
      <c r="D46" s="237"/>
      <c r="E46" s="237"/>
      <c r="F46" s="237"/>
      <c r="G46" s="237"/>
      <c r="H46" s="237"/>
      <c r="I46" s="54"/>
      <c r="J46" s="54"/>
    </row>
    <row r="47" spans="1:10" ht="25.5" customHeight="1">
      <c r="A47" s="9">
        <v>30</v>
      </c>
      <c r="B47" s="68">
        <v>412700</v>
      </c>
      <c r="C47" s="199" t="s">
        <v>692</v>
      </c>
      <c r="D47" s="266">
        <f>D48+D49</f>
        <v>127</v>
      </c>
      <c r="E47" s="266">
        <f>E48+E49</f>
        <v>500</v>
      </c>
      <c r="F47" s="266">
        <f>F48+F49</f>
        <v>87</v>
      </c>
      <c r="G47" s="266">
        <f>G48+G49</f>
        <v>500</v>
      </c>
      <c r="H47" s="266">
        <f>H48+H49</f>
        <v>250</v>
      </c>
      <c r="I47" s="71">
        <f>H47/E47*100</f>
        <v>50</v>
      </c>
      <c r="J47" s="71">
        <f>H47/G47*100</f>
        <v>50</v>
      </c>
    </row>
    <row r="48" spans="1:10" ht="25.5" customHeight="1">
      <c r="A48" s="9">
        <v>31</v>
      </c>
      <c r="B48" s="9">
        <v>412725</v>
      </c>
      <c r="C48" s="19" t="s">
        <v>424</v>
      </c>
      <c r="D48" s="221">
        <v>127</v>
      </c>
      <c r="E48" s="221">
        <v>150</v>
      </c>
      <c r="F48" s="221">
        <v>87</v>
      </c>
      <c r="G48" s="221">
        <v>150</v>
      </c>
      <c r="H48" s="221">
        <v>250</v>
      </c>
      <c r="I48" s="54">
        <f>H48/E48*100</f>
        <v>166.66666666666669</v>
      </c>
      <c r="J48" s="54">
        <f>G48/E48*100</f>
        <v>100</v>
      </c>
    </row>
    <row r="49" spans="1:10" ht="25.5" customHeight="1">
      <c r="A49" s="9">
        <v>32</v>
      </c>
      <c r="B49" s="9">
        <v>412794</v>
      </c>
      <c r="C49" s="19" t="s">
        <v>84</v>
      </c>
      <c r="D49" s="221">
        <v>0</v>
      </c>
      <c r="E49" s="221">
        <v>350</v>
      </c>
      <c r="F49" s="221">
        <v>0</v>
      </c>
      <c r="G49" s="221">
        <v>350</v>
      </c>
      <c r="H49" s="221">
        <v>0</v>
      </c>
      <c r="I49" s="54">
        <f>H49/E49*100</f>
        <v>0</v>
      </c>
      <c r="J49" s="54">
        <f>G49/E49*100</f>
        <v>100</v>
      </c>
    </row>
    <row r="50" spans="1:10" ht="25.5" customHeight="1">
      <c r="A50" s="9"/>
      <c r="B50" s="9"/>
      <c r="C50" s="23"/>
      <c r="D50" s="237"/>
      <c r="E50" s="237"/>
      <c r="F50" s="237"/>
      <c r="G50" s="237"/>
      <c r="H50" s="237"/>
      <c r="I50" s="54"/>
      <c r="J50" s="54"/>
    </row>
    <row r="51" spans="1:10" s="79" customFormat="1" ht="25.5" customHeight="1">
      <c r="A51" s="9">
        <v>33</v>
      </c>
      <c r="B51" s="68">
        <v>412900</v>
      </c>
      <c r="C51" s="199" t="s">
        <v>691</v>
      </c>
      <c r="D51" s="266">
        <f>SUM(D52:D57)</f>
        <v>2276</v>
      </c>
      <c r="E51" s="266">
        <f>SUM(E52:E57)</f>
        <v>5924</v>
      </c>
      <c r="F51" s="266">
        <f>SUM(F52:F57)</f>
        <v>2767</v>
      </c>
      <c r="G51" s="266">
        <f>SUM(G52:G57)</f>
        <v>5591</v>
      </c>
      <c r="H51" s="266">
        <f>SUM(H52:H57)</f>
        <v>5791</v>
      </c>
      <c r="I51" s="89">
        <f aca="true" t="shared" si="0" ref="I51:I57">H51/E51*100</f>
        <v>97.75489534098583</v>
      </c>
      <c r="J51" s="89">
        <f aca="true" t="shared" si="1" ref="J51:J57">H51/G51*100</f>
        <v>103.57717760686818</v>
      </c>
    </row>
    <row r="52" spans="1:10" ht="25.5" customHeight="1">
      <c r="A52" s="9">
        <v>34</v>
      </c>
      <c r="B52" s="9">
        <v>412933</v>
      </c>
      <c r="C52" s="23" t="s">
        <v>425</v>
      </c>
      <c r="D52" s="237">
        <v>1791</v>
      </c>
      <c r="E52" s="237">
        <v>1991</v>
      </c>
      <c r="F52" s="237">
        <v>1493</v>
      </c>
      <c r="G52" s="237">
        <v>1991</v>
      </c>
      <c r="H52" s="237">
        <v>1991</v>
      </c>
      <c r="I52" s="54">
        <f t="shared" si="0"/>
        <v>100</v>
      </c>
      <c r="J52" s="54">
        <f t="shared" si="1"/>
        <v>100</v>
      </c>
    </row>
    <row r="53" spans="1:10" ht="25.5" customHeight="1">
      <c r="A53" s="9">
        <v>35</v>
      </c>
      <c r="B53" s="9">
        <v>412937</v>
      </c>
      <c r="C53" s="19" t="s">
        <v>426</v>
      </c>
      <c r="D53" s="237">
        <v>0</v>
      </c>
      <c r="E53" s="237">
        <v>1100</v>
      </c>
      <c r="F53" s="237">
        <v>341</v>
      </c>
      <c r="G53" s="237">
        <v>1100</v>
      </c>
      <c r="H53" s="237">
        <v>1100</v>
      </c>
      <c r="I53" s="54">
        <f t="shared" si="0"/>
        <v>100</v>
      </c>
      <c r="J53" s="54">
        <f t="shared" si="1"/>
        <v>100</v>
      </c>
    </row>
    <row r="54" spans="1:10" ht="25.5" customHeight="1">
      <c r="A54" s="9">
        <v>36</v>
      </c>
      <c r="B54" s="9">
        <v>412941</v>
      </c>
      <c r="C54" s="19" t="s">
        <v>346</v>
      </c>
      <c r="D54" s="237">
        <v>0</v>
      </c>
      <c r="E54" s="237">
        <v>0</v>
      </c>
      <c r="F54" s="237">
        <v>0</v>
      </c>
      <c r="G54" s="237">
        <v>0</v>
      </c>
      <c r="H54" s="237">
        <v>200</v>
      </c>
      <c r="I54" s="54" t="e">
        <f t="shared" si="0"/>
        <v>#DIV/0!</v>
      </c>
      <c r="J54" s="54" t="e">
        <f t="shared" si="1"/>
        <v>#DIV/0!</v>
      </c>
    </row>
    <row r="55" spans="1:10" ht="25.5" customHeight="1">
      <c r="A55" s="9">
        <v>37</v>
      </c>
      <c r="B55" s="9">
        <v>412943</v>
      </c>
      <c r="C55" s="19" t="s">
        <v>98</v>
      </c>
      <c r="D55" s="237">
        <v>0</v>
      </c>
      <c r="E55" s="237">
        <v>2500</v>
      </c>
      <c r="F55" s="237">
        <v>933</v>
      </c>
      <c r="G55" s="237">
        <v>2500</v>
      </c>
      <c r="H55" s="237">
        <v>2500</v>
      </c>
      <c r="I55" s="54">
        <f t="shared" si="0"/>
        <v>100</v>
      </c>
      <c r="J55" s="54">
        <f t="shared" si="1"/>
        <v>100</v>
      </c>
    </row>
    <row r="56" spans="1:10" s="5" customFormat="1" ht="25.5" customHeight="1">
      <c r="A56" s="9">
        <v>38</v>
      </c>
      <c r="B56" s="9">
        <v>412959</v>
      </c>
      <c r="C56" s="51" t="s">
        <v>100</v>
      </c>
      <c r="D56" s="221">
        <v>0</v>
      </c>
      <c r="E56" s="221">
        <v>0</v>
      </c>
      <c r="F56" s="221">
        <v>0</v>
      </c>
      <c r="G56" s="221">
        <v>0</v>
      </c>
      <c r="H56" s="226">
        <v>0</v>
      </c>
      <c r="I56" s="54" t="e">
        <f t="shared" si="0"/>
        <v>#DIV/0!</v>
      </c>
      <c r="J56" s="54" t="e">
        <f t="shared" si="1"/>
        <v>#DIV/0!</v>
      </c>
    </row>
    <row r="57" spans="1:12" ht="25.5" customHeight="1">
      <c r="A57" s="9">
        <v>39</v>
      </c>
      <c r="B57" s="9">
        <v>412979</v>
      </c>
      <c r="C57" s="23" t="s">
        <v>427</v>
      </c>
      <c r="D57" s="237">
        <v>485</v>
      </c>
      <c r="E57" s="237">
        <v>333</v>
      </c>
      <c r="F57" s="237">
        <v>0</v>
      </c>
      <c r="G57" s="237">
        <v>0</v>
      </c>
      <c r="H57" s="237">
        <v>0</v>
      </c>
      <c r="I57" s="54">
        <f t="shared" si="0"/>
        <v>0</v>
      </c>
      <c r="J57" s="54" t="e">
        <f t="shared" si="1"/>
        <v>#DIV/0!</v>
      </c>
      <c r="L57" s="98"/>
    </row>
    <row r="58" spans="1:12" ht="25.5" customHeight="1">
      <c r="A58" s="9"/>
      <c r="B58" s="9"/>
      <c r="C58" s="23"/>
      <c r="D58" s="237"/>
      <c r="E58" s="237"/>
      <c r="F58" s="237"/>
      <c r="G58" s="237"/>
      <c r="H58" s="268"/>
      <c r="I58" s="54"/>
      <c r="J58" s="54"/>
      <c r="L58" s="98"/>
    </row>
    <row r="59" spans="1:12" ht="25.5" customHeight="1">
      <c r="A59" s="9">
        <v>40</v>
      </c>
      <c r="B59" s="6">
        <v>511300</v>
      </c>
      <c r="C59" s="39" t="s">
        <v>405</v>
      </c>
      <c r="D59" s="232">
        <f>D60</f>
        <v>0</v>
      </c>
      <c r="E59" s="232">
        <f>E60</f>
        <v>1000</v>
      </c>
      <c r="F59" s="232">
        <f>F60</f>
        <v>1000</v>
      </c>
      <c r="G59" s="232">
        <f>G60</f>
        <v>1000</v>
      </c>
      <c r="H59" s="264">
        <f>H60</f>
        <v>1000</v>
      </c>
      <c r="I59" s="66">
        <f>H59/E59*100</f>
        <v>100</v>
      </c>
      <c r="J59" s="66">
        <f>H59/G59*100</f>
        <v>100</v>
      </c>
      <c r="L59" s="98"/>
    </row>
    <row r="60" spans="1:12" ht="25.5" customHeight="1">
      <c r="A60" s="9">
        <v>41</v>
      </c>
      <c r="B60" s="9">
        <v>511322</v>
      </c>
      <c r="C60" s="51" t="s">
        <v>428</v>
      </c>
      <c r="D60" s="221">
        <v>0</v>
      </c>
      <c r="E60" s="221">
        <v>1000</v>
      </c>
      <c r="F60" s="221">
        <v>1000</v>
      </c>
      <c r="G60" s="221">
        <v>1000</v>
      </c>
      <c r="H60" s="222">
        <v>1000</v>
      </c>
      <c r="I60" s="54">
        <f>H60/E60*100</f>
        <v>100</v>
      </c>
      <c r="J60" s="54">
        <f>H60/G60*100</f>
        <v>100</v>
      </c>
      <c r="L60" s="98"/>
    </row>
    <row r="61" spans="1:10" ht="25.5" customHeight="1">
      <c r="A61" s="9"/>
      <c r="B61" s="9"/>
      <c r="C61" s="23"/>
      <c r="D61" s="237"/>
      <c r="E61" s="237"/>
      <c r="F61" s="237"/>
      <c r="G61" s="237"/>
      <c r="H61" s="237"/>
      <c r="I61" s="54"/>
      <c r="J61" s="54"/>
    </row>
    <row r="62" spans="1:12" ht="25.5" customHeight="1">
      <c r="A62" s="9">
        <v>42</v>
      </c>
      <c r="B62" s="12"/>
      <c r="C62" s="35" t="s">
        <v>690</v>
      </c>
      <c r="D62" s="219">
        <f>D8+D59</f>
        <v>67806</v>
      </c>
      <c r="E62" s="219">
        <f>E8+E59</f>
        <v>100613</v>
      </c>
      <c r="F62" s="219">
        <f>F8+F59</f>
        <v>57952</v>
      </c>
      <c r="G62" s="219">
        <f>G8+G59</f>
        <v>87561</v>
      </c>
      <c r="H62" s="219">
        <f>H8+H59</f>
        <v>106414</v>
      </c>
      <c r="I62" s="66">
        <f>H62/E62*100</f>
        <v>105.7656565254987</v>
      </c>
      <c r="J62" s="66">
        <f>H62/G62*100</f>
        <v>121.53127533947763</v>
      </c>
      <c r="L62" s="234"/>
    </row>
    <row r="63" spans="9:12" ht="12.75">
      <c r="I63" s="200"/>
      <c r="J63" s="200"/>
      <c r="L63" s="234"/>
    </row>
    <row r="64" spans="1:12" ht="25.5" customHeight="1">
      <c r="A64" s="97"/>
      <c r="B64" s="97"/>
      <c r="C64" s="97"/>
      <c r="D64" s="269"/>
      <c r="E64" s="269"/>
      <c r="F64" s="269"/>
      <c r="G64" s="269"/>
      <c r="H64" s="269"/>
      <c r="I64" s="97"/>
      <c r="J64" s="97"/>
      <c r="L64" s="234"/>
    </row>
    <row r="65" spans="9:10" ht="12.75">
      <c r="I65" s="200"/>
      <c r="J65" s="200"/>
    </row>
    <row r="66" spans="5:10" ht="12.75">
      <c r="E66" s="337"/>
      <c r="F66" s="337"/>
      <c r="G66" s="337"/>
      <c r="H66" s="337"/>
      <c r="I66" s="337"/>
      <c r="J66" s="131"/>
    </row>
    <row r="67" spans="5:10" ht="12.75">
      <c r="E67" s="337"/>
      <c r="F67" s="337"/>
      <c r="G67" s="337"/>
      <c r="H67" s="337"/>
      <c r="I67" s="337"/>
      <c r="J67" s="131"/>
    </row>
    <row r="68" spans="5:10" ht="12.75">
      <c r="E68" s="337"/>
      <c r="F68" s="337"/>
      <c r="G68" s="337"/>
      <c r="H68" s="337"/>
      <c r="I68" s="337"/>
      <c r="J68" s="131"/>
    </row>
    <row r="69" spans="9:10" ht="12.75">
      <c r="I69" s="200"/>
      <c r="J69" s="200"/>
    </row>
    <row r="76" spans="1:10" ht="12.75">
      <c r="A76" s="201"/>
      <c r="B76" s="141"/>
      <c r="C76" s="141"/>
      <c r="D76" s="270"/>
      <c r="E76" s="270"/>
      <c r="F76" s="270"/>
      <c r="G76" s="270"/>
      <c r="H76" s="270"/>
      <c r="I76" s="202"/>
      <c r="J76" s="202"/>
    </row>
    <row r="77" spans="1:10" ht="12.75">
      <c r="A77" s="201"/>
      <c r="B77" s="141"/>
      <c r="C77" s="141"/>
      <c r="D77" s="270"/>
      <c r="E77" s="270"/>
      <c r="F77" s="270"/>
      <c r="G77" s="270"/>
      <c r="H77" s="270"/>
      <c r="I77" s="202"/>
      <c r="J77" s="202"/>
    </row>
  </sheetData>
  <sheetProtection/>
  <mergeCells count="16">
    <mergeCell ref="I5:I6"/>
    <mergeCell ref="J5:J6"/>
    <mergeCell ref="E66:I66"/>
    <mergeCell ref="E67:I67"/>
    <mergeCell ref="E68:I68"/>
    <mergeCell ref="D4:D6"/>
    <mergeCell ref="A1:I1"/>
    <mergeCell ref="A2:I2"/>
    <mergeCell ref="I3:J3"/>
    <mergeCell ref="A4:A6"/>
    <mergeCell ref="B4:B6"/>
    <mergeCell ref="C4:C6"/>
    <mergeCell ref="E4:E6"/>
    <mergeCell ref="F4:F6"/>
    <mergeCell ref="G4:G6"/>
    <mergeCell ref="H4:H6"/>
  </mergeCells>
  <printOptions/>
  <pageMargins left="0.3937007874015748" right="0.15748031496062992" top="0.3937007874015748" bottom="0.2755905511811024" header="0.5118110236220472" footer="0.5118110236220472"/>
  <pageSetup horizontalDpi="300" verticalDpi="3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P209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7109375" style="131" customWidth="1"/>
    <col min="2" max="2" width="7.421875" style="1" customWidth="1"/>
    <col min="3" max="3" width="36.00390625" style="2" customWidth="1"/>
    <col min="4" max="4" width="11.28125" style="234" customWidth="1"/>
    <col min="5" max="6" width="11.00390625" style="234" customWidth="1"/>
    <col min="7" max="7" width="9.28125" style="234" customWidth="1"/>
    <col min="8" max="8" width="9.421875" style="234" customWidth="1"/>
    <col min="9" max="10" width="6.28125" style="11" customWidth="1"/>
    <col min="12" max="12" width="10.140625" style="0" bestFit="1" customWidth="1"/>
  </cols>
  <sheetData>
    <row r="1" spans="1:6" ht="12.75">
      <c r="A1" s="326" t="s">
        <v>429</v>
      </c>
      <c r="B1" s="326"/>
      <c r="C1" s="326"/>
      <c r="D1" s="326"/>
      <c r="E1" s="326"/>
      <c r="F1" s="262"/>
    </row>
    <row r="2" spans="1:10" ht="12.75">
      <c r="A2" s="338" t="s">
        <v>771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2.75">
      <c r="A3" s="338" t="s">
        <v>430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2.75">
      <c r="A4" s="326" t="s">
        <v>431</v>
      </c>
      <c r="B4" s="326"/>
      <c r="C4" s="326"/>
      <c r="H4" s="331"/>
      <c r="I4" s="331"/>
      <c r="J4" s="331"/>
    </row>
    <row r="5" spans="1:10" ht="12.75" customHeight="1">
      <c r="A5" s="315" t="s">
        <v>1</v>
      </c>
      <c r="B5" s="325" t="s">
        <v>233</v>
      </c>
      <c r="C5" s="316" t="s">
        <v>3</v>
      </c>
      <c r="D5" s="310" t="s">
        <v>496</v>
      </c>
      <c r="E5" s="323" t="s">
        <v>469</v>
      </c>
      <c r="F5" s="323" t="s">
        <v>495</v>
      </c>
      <c r="G5" s="310" t="s">
        <v>473</v>
      </c>
      <c r="H5" s="310" t="s">
        <v>766</v>
      </c>
      <c r="I5" s="145" t="s">
        <v>4</v>
      </c>
      <c r="J5" s="145" t="s">
        <v>4</v>
      </c>
    </row>
    <row r="6" spans="1:10" ht="12.75">
      <c r="A6" s="315"/>
      <c r="B6" s="325"/>
      <c r="C6" s="316"/>
      <c r="D6" s="310"/>
      <c r="E6" s="323"/>
      <c r="F6" s="323"/>
      <c r="G6" s="310"/>
      <c r="H6" s="310"/>
      <c r="I6" s="311" t="s">
        <v>5</v>
      </c>
      <c r="J6" s="311" t="s">
        <v>6</v>
      </c>
    </row>
    <row r="7" spans="1:10" ht="12.75">
      <c r="A7" s="315"/>
      <c r="B7" s="325"/>
      <c r="C7" s="316"/>
      <c r="D7" s="310"/>
      <c r="E7" s="323"/>
      <c r="F7" s="323"/>
      <c r="G7" s="310"/>
      <c r="H7" s="310"/>
      <c r="I7" s="311"/>
      <c r="J7" s="311"/>
    </row>
    <row r="8" spans="1:10" ht="18.75" customHeight="1">
      <c r="A8" s="18"/>
      <c r="B8" s="155">
        <v>1</v>
      </c>
      <c r="C8" s="9">
        <v>2</v>
      </c>
      <c r="D8" s="217">
        <v>5</v>
      </c>
      <c r="E8" s="217">
        <v>3</v>
      </c>
      <c r="F8" s="217">
        <v>4</v>
      </c>
      <c r="G8" s="217">
        <v>5</v>
      </c>
      <c r="H8" s="217">
        <v>6</v>
      </c>
      <c r="I8" s="9">
        <v>7</v>
      </c>
      <c r="J8" s="9">
        <v>8</v>
      </c>
    </row>
    <row r="9" spans="1:10" ht="24.75" customHeight="1">
      <c r="A9" s="136">
        <v>1</v>
      </c>
      <c r="B9" s="6"/>
      <c r="C9" s="35" t="s">
        <v>748</v>
      </c>
      <c r="D9" s="246">
        <f>D10+D174+D199+D205</f>
        <v>2963239</v>
      </c>
      <c r="E9" s="246">
        <f>E10+E174+E199+E205</f>
        <v>3053434</v>
      </c>
      <c r="F9" s="246">
        <f>F10+F174+F199+F205</f>
        <v>1898368</v>
      </c>
      <c r="G9" s="246">
        <f>G10+G174+G199+G205</f>
        <v>4149089</v>
      </c>
      <c r="H9" s="246">
        <f>H10+H174+H199+H205</f>
        <v>3597025</v>
      </c>
      <c r="I9" s="66">
        <f aca="true" t="shared" si="0" ref="I9:I16">H9/E9*100</f>
        <v>117.80261174795328</v>
      </c>
      <c r="J9" s="66">
        <f aca="true" t="shared" si="1" ref="J9:J16">H9/G9*100</f>
        <v>86.69433217749727</v>
      </c>
    </row>
    <row r="10" spans="1:16" ht="24.75" customHeight="1">
      <c r="A10" s="9">
        <v>2</v>
      </c>
      <c r="B10" s="6"/>
      <c r="C10" s="35" t="s">
        <v>747</v>
      </c>
      <c r="D10" s="246">
        <f>D11+D38+D109+D114+D121+D158+D171</f>
        <v>2121819</v>
      </c>
      <c r="E10" s="246">
        <f>E11+E38+E109+E114+E121+E158+E171</f>
        <v>2226260</v>
      </c>
      <c r="F10" s="246">
        <f>F11+F38+F109+F114+F121+F158+F171</f>
        <v>1456821</v>
      </c>
      <c r="G10" s="246">
        <f>G11+G38+G109+G114+G121+G158+G171</f>
        <v>2208409</v>
      </c>
      <c r="H10" s="246">
        <f>H11+H38+H109+H114+H121+H158+H171</f>
        <v>2233380</v>
      </c>
      <c r="I10" s="66">
        <f t="shared" si="0"/>
        <v>100.31981888907855</v>
      </c>
      <c r="J10" s="66">
        <f t="shared" si="1"/>
        <v>101.13072352086957</v>
      </c>
      <c r="L10" s="288"/>
      <c r="M10" s="288"/>
      <c r="N10" s="288"/>
      <c r="O10" s="288"/>
      <c r="P10" s="288"/>
    </row>
    <row r="11" spans="1:10" ht="24.75" customHeight="1">
      <c r="A11" s="136">
        <v>3</v>
      </c>
      <c r="B11" s="6">
        <v>411000</v>
      </c>
      <c r="C11" s="18" t="s">
        <v>623</v>
      </c>
      <c r="D11" s="246">
        <f>D12+D18+D25+D28+D33</f>
        <v>999075</v>
      </c>
      <c r="E11" s="246">
        <f>E12+E18+E25+E28+E33</f>
        <v>1031758</v>
      </c>
      <c r="F11" s="246">
        <f>F12+F18+F25+F28+F33</f>
        <v>777410</v>
      </c>
      <c r="G11" s="246">
        <f>G12+G18+G25+G28+G33</f>
        <v>1043705</v>
      </c>
      <c r="H11" s="246">
        <f>H12+H18+H25+H28+H33</f>
        <v>1058435</v>
      </c>
      <c r="I11" s="66">
        <f t="shared" si="0"/>
        <v>102.58558693026853</v>
      </c>
      <c r="J11" s="66">
        <f t="shared" si="1"/>
        <v>101.41131833228738</v>
      </c>
    </row>
    <row r="12" spans="1:16" ht="24.75" customHeight="1">
      <c r="A12" s="9">
        <v>4</v>
      </c>
      <c r="B12" s="6">
        <v>411100</v>
      </c>
      <c r="C12" s="18" t="s">
        <v>189</v>
      </c>
      <c r="D12" s="232">
        <f>SUM(D13:D16)</f>
        <v>739282</v>
      </c>
      <c r="E12" s="232">
        <f>SUM(E13:E16)</f>
        <v>788341</v>
      </c>
      <c r="F12" s="232">
        <f>SUM(F13:F16)</f>
        <v>596488</v>
      </c>
      <c r="G12" s="232">
        <f>SUM(G13:G16)</f>
        <v>817288</v>
      </c>
      <c r="H12" s="232">
        <f>SUM(H13:H16)</f>
        <v>823000</v>
      </c>
      <c r="I12" s="66">
        <f t="shared" si="0"/>
        <v>104.39644773010663</v>
      </c>
      <c r="J12" s="66">
        <f t="shared" si="1"/>
        <v>100.69889683930266</v>
      </c>
      <c r="L12" s="288"/>
      <c r="M12" s="288"/>
      <c r="N12" s="288"/>
      <c r="O12" s="288"/>
      <c r="P12" s="288"/>
    </row>
    <row r="13" spans="1:10" ht="24.75" customHeight="1">
      <c r="A13" s="136">
        <v>5</v>
      </c>
      <c r="B13" s="9">
        <v>411111</v>
      </c>
      <c r="C13" s="23" t="s">
        <v>45</v>
      </c>
      <c r="D13" s="279">
        <f>'начелник општине'!D10</f>
        <v>449112</v>
      </c>
      <c r="E13" s="279">
        <f>'начелник општине'!E10</f>
        <v>466249</v>
      </c>
      <c r="F13" s="279">
        <f>'начелник општине'!F10</f>
        <v>361205</v>
      </c>
      <c r="G13" s="279">
        <f>'начелник општине'!G10</f>
        <v>498522</v>
      </c>
      <c r="H13" s="279">
        <f>'начелник општине'!H10</f>
        <v>508510</v>
      </c>
      <c r="I13" s="54">
        <f t="shared" si="0"/>
        <v>109.06404088802336</v>
      </c>
      <c r="J13" s="54">
        <f t="shared" si="1"/>
        <v>102.00352241225062</v>
      </c>
    </row>
    <row r="14" spans="1:10" s="5" customFormat="1" ht="24.75" customHeight="1">
      <c r="A14" s="9">
        <v>6</v>
      </c>
      <c r="B14" s="9">
        <v>411112</v>
      </c>
      <c r="C14" s="51" t="s">
        <v>46</v>
      </c>
      <c r="D14" s="279">
        <f>'начелник општине'!D11</f>
        <v>8394</v>
      </c>
      <c r="E14" s="221">
        <f>'начелник општине'!E11</f>
        <v>21600</v>
      </c>
      <c r="F14" s="221">
        <f>'начелник општине'!F11</f>
        <v>7507</v>
      </c>
      <c r="G14" s="221">
        <f>'начелник општине'!G11</f>
        <v>10800</v>
      </c>
      <c r="H14" s="221">
        <f>'начелник општине'!H11</f>
        <v>0</v>
      </c>
      <c r="I14" s="54">
        <f t="shared" si="0"/>
        <v>0</v>
      </c>
      <c r="J14" s="54">
        <f t="shared" si="1"/>
        <v>0</v>
      </c>
    </row>
    <row r="15" spans="1:10" ht="24.75" customHeight="1">
      <c r="A15" s="136">
        <v>7</v>
      </c>
      <c r="B15" s="9">
        <v>411191</v>
      </c>
      <c r="C15" s="23" t="s">
        <v>47</v>
      </c>
      <c r="D15" s="279">
        <f>'начелник општине'!D12</f>
        <v>37813</v>
      </c>
      <c r="E15" s="279">
        <f>'начелник општине'!E12</f>
        <v>40339</v>
      </c>
      <c r="F15" s="279">
        <f>'начелник општине'!F12</f>
        <v>30935</v>
      </c>
      <c r="G15" s="279">
        <f>'начелник општине'!G12</f>
        <v>41825</v>
      </c>
      <c r="H15" s="279">
        <f>'начелник општине'!H12</f>
        <v>42900</v>
      </c>
      <c r="I15" s="54">
        <f t="shared" si="0"/>
        <v>106.34869481147278</v>
      </c>
      <c r="J15" s="54">
        <f t="shared" si="1"/>
        <v>102.57023311416617</v>
      </c>
    </row>
    <row r="16" spans="1:10" ht="24.75" customHeight="1">
      <c r="A16" s="9">
        <v>8</v>
      </c>
      <c r="B16" s="9">
        <v>411192</v>
      </c>
      <c r="C16" s="23" t="s">
        <v>48</v>
      </c>
      <c r="D16" s="279">
        <f>'начелник општине'!D13</f>
        <v>243963</v>
      </c>
      <c r="E16" s="279">
        <f>'начелник општине'!E13</f>
        <v>260153</v>
      </c>
      <c r="F16" s="279">
        <f>'начелник општине'!F13</f>
        <v>196841</v>
      </c>
      <c r="G16" s="279">
        <f>'начелник општине'!G13</f>
        <v>266141</v>
      </c>
      <c r="H16" s="279">
        <f>'начелник општине'!H13</f>
        <v>271590</v>
      </c>
      <c r="I16" s="54">
        <f t="shared" si="0"/>
        <v>104.3962591244383</v>
      </c>
      <c r="J16" s="54">
        <f t="shared" si="1"/>
        <v>102.04741095885264</v>
      </c>
    </row>
    <row r="17" spans="1:10" ht="23.25" customHeight="1">
      <c r="A17" s="9"/>
      <c r="B17" s="12"/>
      <c r="C17" s="23"/>
      <c r="D17" s="228"/>
      <c r="E17" s="228"/>
      <c r="F17" s="228"/>
      <c r="G17" s="228"/>
      <c r="H17" s="228"/>
      <c r="I17" s="66"/>
      <c r="J17" s="66"/>
    </row>
    <row r="18" spans="1:10" ht="24.75" customHeight="1">
      <c r="A18" s="9">
        <v>9</v>
      </c>
      <c r="B18" s="6">
        <v>411200</v>
      </c>
      <c r="C18" s="18" t="s">
        <v>624</v>
      </c>
      <c r="D18" s="232">
        <f>SUM(D19:D23)</f>
        <v>159934</v>
      </c>
      <c r="E18" s="232">
        <f>SUM(E19:E23)</f>
        <v>152966</v>
      </c>
      <c r="F18" s="232">
        <f>SUM(F19:F23)</f>
        <v>107184</v>
      </c>
      <c r="G18" s="232">
        <f>SUM(G19:G23)</f>
        <v>136966</v>
      </c>
      <c r="H18" s="232">
        <f>SUM(H19:H23)</f>
        <v>137466</v>
      </c>
      <c r="I18" s="66">
        <f aca="true" t="shared" si="2" ref="I18:I23">H18/E18*100</f>
        <v>89.8670292744793</v>
      </c>
      <c r="J18" s="66">
        <f aca="true" t="shared" si="3" ref="J18:J23">H18/G18*100</f>
        <v>100.36505410101778</v>
      </c>
    </row>
    <row r="19" spans="1:10" ht="24.75" customHeight="1">
      <c r="A19" s="9">
        <v>10</v>
      </c>
      <c r="B19" s="9">
        <v>411211</v>
      </c>
      <c r="C19" s="19" t="s">
        <v>49</v>
      </c>
      <c r="D19" s="227">
        <f>'начелник општине'!D16</f>
        <v>27353</v>
      </c>
      <c r="E19" s="227">
        <f>'начелник општине'!E16</f>
        <v>26000</v>
      </c>
      <c r="F19" s="227">
        <f>'начелник општине'!F16</f>
        <v>17284</v>
      </c>
      <c r="G19" s="227">
        <f>'начелник општине'!G16</f>
        <v>10000</v>
      </c>
      <c r="H19" s="227">
        <f>'начелник општине'!H16</f>
        <v>10000</v>
      </c>
      <c r="I19" s="54">
        <f t="shared" si="2"/>
        <v>38.46153846153847</v>
      </c>
      <c r="J19" s="54">
        <f t="shared" si="3"/>
        <v>100</v>
      </c>
    </row>
    <row r="20" spans="1:10" ht="24.75" customHeight="1">
      <c r="A20" s="9">
        <v>11</v>
      </c>
      <c r="B20" s="9">
        <v>411221</v>
      </c>
      <c r="C20" s="19" t="s">
        <v>50</v>
      </c>
      <c r="D20" s="227">
        <f>'начелник општине'!D17</f>
        <v>91274</v>
      </c>
      <c r="E20" s="227">
        <f>'начелник општине'!E17</f>
        <v>106116</v>
      </c>
      <c r="F20" s="227">
        <f>'начелник општине'!F17</f>
        <v>69828</v>
      </c>
      <c r="G20" s="227">
        <f>'начелник општине'!G17</f>
        <v>106116</v>
      </c>
      <c r="H20" s="227">
        <f>'начелник општине'!H17</f>
        <v>106116</v>
      </c>
      <c r="I20" s="54">
        <f t="shared" si="2"/>
        <v>100</v>
      </c>
      <c r="J20" s="54">
        <f t="shared" si="3"/>
        <v>100</v>
      </c>
    </row>
    <row r="21" spans="1:10" ht="24.75" customHeight="1">
      <c r="A21" s="9">
        <v>12</v>
      </c>
      <c r="B21" s="9">
        <v>411222</v>
      </c>
      <c r="C21" s="19" t="s">
        <v>51</v>
      </c>
      <c r="D21" s="227">
        <f>'начелник општине'!D18</f>
        <v>40816</v>
      </c>
      <c r="E21" s="227">
        <f>'начелник општине'!E18</f>
        <v>17600</v>
      </c>
      <c r="F21" s="227">
        <f>'начелник општине'!F18</f>
        <v>17529</v>
      </c>
      <c r="G21" s="227">
        <f>'начелник општине'!G18</f>
        <v>17600</v>
      </c>
      <c r="H21" s="227">
        <f>'начелник општине'!H18</f>
        <v>17600</v>
      </c>
      <c r="I21" s="54">
        <f t="shared" si="2"/>
        <v>100</v>
      </c>
      <c r="J21" s="54">
        <f t="shared" si="3"/>
        <v>100</v>
      </c>
    </row>
    <row r="22" spans="1:10" ht="24.75" customHeight="1">
      <c r="A22" s="9">
        <v>13</v>
      </c>
      <c r="B22" s="9">
        <v>411232</v>
      </c>
      <c r="C22" s="19" t="s">
        <v>52</v>
      </c>
      <c r="D22" s="227">
        <f>'начелник општине'!D19</f>
        <v>0</v>
      </c>
      <c r="E22" s="227">
        <f>'начелник општине'!E19</f>
        <v>1500</v>
      </c>
      <c r="F22" s="227">
        <f>'начелник општине'!F19</f>
        <v>1440</v>
      </c>
      <c r="G22" s="227">
        <f>'начелник општине'!G19</f>
        <v>1500</v>
      </c>
      <c r="H22" s="227">
        <f>'начелник општине'!H19</f>
        <v>1500</v>
      </c>
      <c r="I22" s="54">
        <f t="shared" si="2"/>
        <v>100</v>
      </c>
      <c r="J22" s="54">
        <f t="shared" si="3"/>
        <v>100</v>
      </c>
    </row>
    <row r="23" spans="1:10" s="5" customFormat="1" ht="24.75" customHeight="1">
      <c r="A23" s="9">
        <v>14</v>
      </c>
      <c r="B23" s="53" t="s">
        <v>543</v>
      </c>
      <c r="C23" s="19" t="s">
        <v>244</v>
      </c>
      <c r="D23" s="221">
        <f>'Одјељење за привреду'!D10+'начелник општине'!D20+'Одјељење за општу управу'!D10+'Скупштина општине'!D10</f>
        <v>491</v>
      </c>
      <c r="E23" s="221">
        <f>'Одјељење за привреду'!E10+'начелник општине'!E20+'Одјељење за општу управу'!E10+'Скупштина општине'!E10</f>
        <v>1750</v>
      </c>
      <c r="F23" s="221">
        <f>'Одјељење за привреду'!F10+'начелник општине'!F20+'Одјељење за општу управу'!F10+'Скупштина општине'!F10</f>
        <v>1103</v>
      </c>
      <c r="G23" s="221">
        <f>'Одјељење за привреду'!G10+'начелник општине'!G20+'Одјељење за општу управу'!G10+'Скупштина општине'!G10</f>
        <v>1750</v>
      </c>
      <c r="H23" s="221">
        <f>'Одјељење за привреду'!H10+'начелник општине'!H20+'Одјељење за општу управу'!H10+'Скупштина општине'!H10</f>
        <v>2250</v>
      </c>
      <c r="I23" s="54">
        <f t="shared" si="2"/>
        <v>128.57142857142858</v>
      </c>
      <c r="J23" s="54">
        <f t="shared" si="3"/>
        <v>128.57142857142858</v>
      </c>
    </row>
    <row r="24" spans="1:10" ht="23.25" customHeight="1">
      <c r="A24" s="9"/>
      <c r="B24" s="12"/>
      <c r="C24" s="19"/>
      <c r="D24" s="228"/>
      <c r="E24" s="227"/>
      <c r="F24" s="227"/>
      <c r="G24" s="228"/>
      <c r="H24" s="228"/>
      <c r="I24" s="66"/>
      <c r="J24" s="66"/>
    </row>
    <row r="25" spans="1:10" ht="25.5" customHeight="1">
      <c r="A25" s="9">
        <v>15</v>
      </c>
      <c r="B25" s="6">
        <v>411290</v>
      </c>
      <c r="C25" s="18" t="s">
        <v>54</v>
      </c>
      <c r="D25" s="253">
        <f>D26</f>
        <v>86967</v>
      </c>
      <c r="E25" s="253">
        <f>E26</f>
        <v>81451</v>
      </c>
      <c r="F25" s="253">
        <f>F26</f>
        <v>57457</v>
      </c>
      <c r="G25" s="253">
        <f>G26</f>
        <v>81451</v>
      </c>
      <c r="H25" s="253">
        <f>H26</f>
        <v>81451</v>
      </c>
      <c r="I25" s="66">
        <f>H25/E25*100</f>
        <v>100</v>
      </c>
      <c r="J25" s="66">
        <f>H25/G25*100</f>
        <v>100</v>
      </c>
    </row>
    <row r="26" spans="1:10" s="5" customFormat="1" ht="25.5" customHeight="1">
      <c r="A26" s="9">
        <v>16</v>
      </c>
      <c r="B26" s="53">
        <v>411290</v>
      </c>
      <c r="C26" s="60" t="s">
        <v>54</v>
      </c>
      <c r="D26" s="220">
        <f>'начелник општине'!D23</f>
        <v>86967</v>
      </c>
      <c r="E26" s="220">
        <f>'начелник општине'!E23</f>
        <v>81451</v>
      </c>
      <c r="F26" s="220">
        <f>'начелник општине'!F23</f>
        <v>57457</v>
      </c>
      <c r="G26" s="220">
        <f>'начелник општине'!G23</f>
        <v>81451</v>
      </c>
      <c r="H26" s="220">
        <f>'начелник општине'!H23</f>
        <v>81451</v>
      </c>
      <c r="I26" s="54">
        <f>H26/E26*100</f>
        <v>100</v>
      </c>
      <c r="J26" s="54">
        <f>H26/G26*100</f>
        <v>100</v>
      </c>
    </row>
    <row r="27" spans="1:10" s="5" customFormat="1" ht="24" customHeight="1">
      <c r="A27" s="9"/>
      <c r="B27" s="53"/>
      <c r="C27" s="60"/>
      <c r="D27" s="220"/>
      <c r="E27" s="220"/>
      <c r="F27" s="220"/>
      <c r="G27" s="220"/>
      <c r="H27" s="220"/>
      <c r="I27" s="54"/>
      <c r="J27" s="54"/>
    </row>
    <row r="28" spans="1:10" s="5" customFormat="1" ht="25.5" customHeight="1">
      <c r="A28" s="9">
        <v>17</v>
      </c>
      <c r="B28" s="138" t="s">
        <v>522</v>
      </c>
      <c r="C28" s="39" t="s">
        <v>625</v>
      </c>
      <c r="D28" s="219">
        <f>SUM(D29:D31)</f>
        <v>0</v>
      </c>
      <c r="E28" s="219">
        <f>SUM(E29:E31)</f>
        <v>0</v>
      </c>
      <c r="F28" s="219">
        <f>SUM(F29:F31)</f>
        <v>0</v>
      </c>
      <c r="G28" s="219">
        <f>SUM(G29:G31)</f>
        <v>0</v>
      </c>
      <c r="H28" s="219">
        <f>SUM(H29:H31)</f>
        <v>8518</v>
      </c>
      <c r="I28" s="66" t="e">
        <f>H28/E28*100</f>
        <v>#DIV/0!</v>
      </c>
      <c r="J28" s="66" t="e">
        <f>H28/G28*100</f>
        <v>#DIV/0!</v>
      </c>
    </row>
    <row r="29" spans="1:10" s="5" customFormat="1" ht="25.5" customHeight="1">
      <c r="A29" s="9">
        <v>18</v>
      </c>
      <c r="B29" s="53" t="s">
        <v>523</v>
      </c>
      <c r="C29" s="51" t="s">
        <v>524</v>
      </c>
      <c r="D29" s="220">
        <f>'начелник општине'!D26</f>
        <v>0</v>
      </c>
      <c r="E29" s="220">
        <f>'начелник општине'!E26</f>
        <v>0</v>
      </c>
      <c r="F29" s="220">
        <f>'начелник општине'!F26</f>
        <v>0</v>
      </c>
      <c r="G29" s="220">
        <f>'начелник општине'!G26</f>
        <v>0</v>
      </c>
      <c r="H29" s="220">
        <f>'начелник општине'!H26</f>
        <v>5136</v>
      </c>
      <c r="I29" s="54" t="e">
        <f>H29/E29*100</f>
        <v>#DIV/0!</v>
      </c>
      <c r="J29" s="54" t="e">
        <f>H29/G29*100</f>
        <v>#DIV/0!</v>
      </c>
    </row>
    <row r="30" spans="1:10" s="5" customFormat="1" ht="25.5" customHeight="1">
      <c r="A30" s="9">
        <v>19</v>
      </c>
      <c r="B30" s="53" t="s">
        <v>525</v>
      </c>
      <c r="C30" s="51" t="s">
        <v>526</v>
      </c>
      <c r="D30" s="220">
        <f>'начелник општине'!D27</f>
        <v>0</v>
      </c>
      <c r="E30" s="220">
        <f>'начелник општине'!E27</f>
        <v>0</v>
      </c>
      <c r="F30" s="220">
        <f>'начелник општине'!F27</f>
        <v>0</v>
      </c>
      <c r="G30" s="220">
        <f>'начелник општине'!G27</f>
        <v>0</v>
      </c>
      <c r="H30" s="220">
        <f>'начелник општине'!H27</f>
        <v>571</v>
      </c>
      <c r="I30" s="54" t="e">
        <f>H30/E30*100</f>
        <v>#DIV/0!</v>
      </c>
      <c r="J30" s="54" t="e">
        <f>H30/G30*100</f>
        <v>#DIV/0!</v>
      </c>
    </row>
    <row r="31" spans="1:10" s="5" customFormat="1" ht="25.5" customHeight="1">
      <c r="A31" s="9">
        <v>20</v>
      </c>
      <c r="B31" s="53" t="s">
        <v>527</v>
      </c>
      <c r="C31" s="51" t="s">
        <v>528</v>
      </c>
      <c r="D31" s="220">
        <f>'начелник општине'!D28</f>
        <v>0</v>
      </c>
      <c r="E31" s="220">
        <f>'начелник општине'!E28</f>
        <v>0</v>
      </c>
      <c r="F31" s="220">
        <f>'начелник општине'!F28</f>
        <v>0</v>
      </c>
      <c r="G31" s="220">
        <f>'начелник општине'!G28</f>
        <v>0</v>
      </c>
      <c r="H31" s="220">
        <f>'начелник општине'!H28</f>
        <v>2811</v>
      </c>
      <c r="I31" s="54" t="e">
        <f>H31/E31*100</f>
        <v>#DIV/0!</v>
      </c>
      <c r="J31" s="54" t="e">
        <f>H31/G31*100</f>
        <v>#DIV/0!</v>
      </c>
    </row>
    <row r="32" spans="1:10" s="5" customFormat="1" ht="23.25" customHeight="1">
      <c r="A32" s="9"/>
      <c r="B32" s="53"/>
      <c r="C32" s="60"/>
      <c r="D32" s="220"/>
      <c r="E32" s="221"/>
      <c r="F32" s="221"/>
      <c r="G32" s="220"/>
      <c r="H32" s="221"/>
      <c r="I32" s="54"/>
      <c r="J32" s="54"/>
    </row>
    <row r="33" spans="1:10" s="5" customFormat="1" ht="25.5" customHeight="1">
      <c r="A33" s="9">
        <v>21</v>
      </c>
      <c r="B33" s="138" t="s">
        <v>529</v>
      </c>
      <c r="C33" s="39" t="s">
        <v>626</v>
      </c>
      <c r="D33" s="219">
        <f>SUM(D34:D36)</f>
        <v>12892</v>
      </c>
      <c r="E33" s="219">
        <f>SUM(E34:E36)</f>
        <v>9000</v>
      </c>
      <c r="F33" s="219">
        <f>SUM(F34:F36)</f>
        <v>16281</v>
      </c>
      <c r="G33" s="219">
        <f>SUM(G34:G36)</f>
        <v>8000</v>
      </c>
      <c r="H33" s="219">
        <f>SUM(H34:H36)</f>
        <v>8000</v>
      </c>
      <c r="I33" s="66">
        <f>H33/E33*100</f>
        <v>88.88888888888889</v>
      </c>
      <c r="J33" s="66">
        <f>H33/G33*100</f>
        <v>100</v>
      </c>
    </row>
    <row r="34" spans="1:12" s="5" customFormat="1" ht="24" customHeight="1">
      <c r="A34" s="9">
        <v>22</v>
      </c>
      <c r="B34" s="53" t="s">
        <v>530</v>
      </c>
      <c r="C34" s="51" t="s">
        <v>531</v>
      </c>
      <c r="D34" s="221">
        <f>'начелник општине'!D31</f>
        <v>3133</v>
      </c>
      <c r="E34" s="221">
        <f>'начелник општине'!E31</f>
        <v>3000</v>
      </c>
      <c r="F34" s="221">
        <f>'начелник општине'!F31</f>
        <v>2018</v>
      </c>
      <c r="G34" s="221">
        <f>'начелник општине'!G31</f>
        <v>0</v>
      </c>
      <c r="H34" s="221">
        <f>'начелник општине'!H31</f>
        <v>0</v>
      </c>
      <c r="I34" s="54">
        <f>H34/E34*100</f>
        <v>0</v>
      </c>
      <c r="J34" s="54" t="e">
        <f>H34/G34*100</f>
        <v>#DIV/0!</v>
      </c>
      <c r="L34" s="103"/>
    </row>
    <row r="35" spans="1:10" s="5" customFormat="1" ht="24" customHeight="1">
      <c r="A35" s="9">
        <v>23</v>
      </c>
      <c r="B35" s="53" t="s">
        <v>532</v>
      </c>
      <c r="C35" s="51" t="s">
        <v>53</v>
      </c>
      <c r="D35" s="221">
        <f>'начелник општине'!D32</f>
        <v>2510</v>
      </c>
      <c r="E35" s="221">
        <f>'начелник општине'!E32</f>
        <v>3000</v>
      </c>
      <c r="F35" s="221">
        <f>'начелник општине'!F32</f>
        <v>2528</v>
      </c>
      <c r="G35" s="221">
        <f>'начелник општине'!G32</f>
        <v>3000</v>
      </c>
      <c r="H35" s="221">
        <f>'начелник општине'!H32</f>
        <v>3000</v>
      </c>
      <c r="I35" s="54">
        <f>H35/E35*100</f>
        <v>100</v>
      </c>
      <c r="J35" s="54">
        <f>H35/G35*100</f>
        <v>100</v>
      </c>
    </row>
    <row r="36" spans="1:10" s="5" customFormat="1" ht="24" customHeight="1">
      <c r="A36" s="9">
        <v>24</v>
      </c>
      <c r="B36" s="53" t="s">
        <v>533</v>
      </c>
      <c r="C36" s="51" t="s">
        <v>534</v>
      </c>
      <c r="D36" s="221">
        <f>'начелник општине'!D33</f>
        <v>7249</v>
      </c>
      <c r="E36" s="221">
        <f>'начелник општине'!E33</f>
        <v>3000</v>
      </c>
      <c r="F36" s="221">
        <f>'начелник општине'!F33</f>
        <v>11735</v>
      </c>
      <c r="G36" s="221">
        <f>'начелник општине'!G33</f>
        <v>5000</v>
      </c>
      <c r="H36" s="221">
        <f>'начелник општине'!H33</f>
        <v>5000</v>
      </c>
      <c r="I36" s="54">
        <f>H36/E36*100</f>
        <v>166.66666666666669</v>
      </c>
      <c r="J36" s="54">
        <f>H36/G36*100</f>
        <v>100</v>
      </c>
    </row>
    <row r="37" spans="1:10" ht="25.5" customHeight="1">
      <c r="A37" s="9"/>
      <c r="B37" s="12"/>
      <c r="C37" s="19"/>
      <c r="D37" s="228"/>
      <c r="E37" s="228"/>
      <c r="F37" s="228"/>
      <c r="G37" s="228"/>
      <c r="H37" s="228"/>
      <c r="I37" s="66"/>
      <c r="J37" s="66"/>
    </row>
    <row r="38" spans="1:10" ht="25.5" customHeight="1">
      <c r="A38" s="9">
        <v>25</v>
      </c>
      <c r="B38" s="145">
        <v>412000</v>
      </c>
      <c r="C38" s="18" t="s">
        <v>676</v>
      </c>
      <c r="D38" s="232">
        <f>D40+D42+D56+D60+D68+D71+D81+D87</f>
        <v>374695</v>
      </c>
      <c r="E38" s="232">
        <f>E40+E42+E56+E60+E68+E71+E81+E87</f>
        <v>501674</v>
      </c>
      <c r="F38" s="232">
        <f>F40+F42+F56+F60+F68+F71+F81+F87</f>
        <v>270699</v>
      </c>
      <c r="G38" s="232">
        <f>G40+G42+G56+G60+G68+G71+G81+G87</f>
        <v>484784</v>
      </c>
      <c r="H38" s="232">
        <f>H40+H42+H56+H60+H68+H71+H81+H87</f>
        <v>475228</v>
      </c>
      <c r="I38" s="66">
        <f>H38/E38*100</f>
        <v>94.7284491522383</v>
      </c>
      <c r="J38" s="66">
        <f>H38/G38*100</f>
        <v>98.02881283210667</v>
      </c>
    </row>
    <row r="39" spans="1:10" ht="24" customHeight="1">
      <c r="A39" s="9"/>
      <c r="B39" s="145"/>
      <c r="C39" s="18"/>
      <c r="D39" s="232"/>
      <c r="E39" s="232"/>
      <c r="F39" s="232"/>
      <c r="G39" s="232"/>
      <c r="H39" s="232"/>
      <c r="I39" s="66"/>
      <c r="J39" s="66"/>
    </row>
    <row r="40" spans="1:10" s="5" customFormat="1" ht="24" customHeight="1">
      <c r="A40" s="12">
        <v>26</v>
      </c>
      <c r="B40" s="138" t="s">
        <v>645</v>
      </c>
      <c r="C40" s="39" t="s">
        <v>646</v>
      </c>
      <c r="D40" s="219">
        <f>D41</f>
        <v>0</v>
      </c>
      <c r="E40" s="219">
        <f>E41</f>
        <v>0</v>
      </c>
      <c r="F40" s="219">
        <f>F41</f>
        <v>0</v>
      </c>
      <c r="G40" s="219">
        <f>G41</f>
        <v>0</v>
      </c>
      <c r="H40" s="219">
        <f>H41</f>
        <v>5000</v>
      </c>
      <c r="I40" s="54" t="e">
        <f aca="true" t="shared" si="4" ref="I40:I46">H40/E40*100</f>
        <v>#DIV/0!</v>
      </c>
      <c r="J40" s="54" t="e">
        <f aca="true" t="shared" si="5" ref="J40:J46">H40/G40*100</f>
        <v>#DIV/0!</v>
      </c>
    </row>
    <row r="41" spans="1:10" ht="24" customHeight="1">
      <c r="A41" s="9">
        <v>27</v>
      </c>
      <c r="B41" s="147" t="s">
        <v>647</v>
      </c>
      <c r="C41" s="148" t="s">
        <v>648</v>
      </c>
      <c r="D41" s="224">
        <f>'начелник општине'!D38</f>
        <v>0</v>
      </c>
      <c r="E41" s="224">
        <f>'начелник општине'!E38</f>
        <v>0</v>
      </c>
      <c r="F41" s="224">
        <f>'начелник општине'!F38</f>
        <v>0</v>
      </c>
      <c r="G41" s="224">
        <f>'начелник општине'!G38</f>
        <v>0</v>
      </c>
      <c r="H41" s="224">
        <f>'начелник општине'!H38</f>
        <v>5000</v>
      </c>
      <c r="I41" s="54" t="e">
        <f t="shared" si="4"/>
        <v>#DIV/0!</v>
      </c>
      <c r="J41" s="54" t="e">
        <f t="shared" si="5"/>
        <v>#DIV/0!</v>
      </c>
    </row>
    <row r="42" spans="1:10" s="135" customFormat="1" ht="25.5" customHeight="1">
      <c r="A42" s="9">
        <v>28</v>
      </c>
      <c r="B42" s="145">
        <v>412200</v>
      </c>
      <c r="C42" s="65" t="s">
        <v>675</v>
      </c>
      <c r="D42" s="232">
        <f>D44+D47+D49+D53</f>
        <v>62545</v>
      </c>
      <c r="E42" s="232">
        <f>E44+E47+E49+E53</f>
        <v>68210</v>
      </c>
      <c r="F42" s="232">
        <f>F44+F47+F49+F53</f>
        <v>36862</v>
      </c>
      <c r="G42" s="232">
        <f>G44+G47+G49+G53</f>
        <v>65100</v>
      </c>
      <c r="H42" s="232">
        <f>H44+H47+H49+H53</f>
        <v>65100</v>
      </c>
      <c r="I42" s="66">
        <f t="shared" si="4"/>
        <v>95.44055123882129</v>
      </c>
      <c r="J42" s="66">
        <f t="shared" si="5"/>
        <v>100</v>
      </c>
    </row>
    <row r="43" spans="1:10" s="135" customFormat="1" ht="25.5" customHeight="1">
      <c r="A43" s="9"/>
      <c r="B43" s="145"/>
      <c r="C43" s="65"/>
      <c r="D43" s="232"/>
      <c r="E43" s="232"/>
      <c r="F43" s="232"/>
      <c r="G43" s="232"/>
      <c r="H43" s="232"/>
      <c r="I43" s="66"/>
      <c r="J43" s="66"/>
    </row>
    <row r="44" spans="1:10" ht="25.5" customHeight="1">
      <c r="A44" s="9">
        <v>29</v>
      </c>
      <c r="B44" s="145">
        <v>412210</v>
      </c>
      <c r="C44" s="18" t="s">
        <v>674</v>
      </c>
      <c r="D44" s="232">
        <f>D45+D46</f>
        <v>31167</v>
      </c>
      <c r="E44" s="232">
        <f>E45+E46</f>
        <v>29500</v>
      </c>
      <c r="F44" s="232">
        <f>F45+F46</f>
        <v>15975</v>
      </c>
      <c r="G44" s="232">
        <f>G45+G46</f>
        <v>29500</v>
      </c>
      <c r="H44" s="232">
        <f>H45+H46</f>
        <v>29500</v>
      </c>
      <c r="I44" s="66">
        <f t="shared" si="4"/>
        <v>100</v>
      </c>
      <c r="J44" s="66">
        <f t="shared" si="5"/>
        <v>100</v>
      </c>
    </row>
    <row r="45" spans="1:10" ht="25.5" customHeight="1">
      <c r="A45" s="9">
        <v>30</v>
      </c>
      <c r="B45" s="9">
        <v>412211</v>
      </c>
      <c r="C45" s="19" t="s">
        <v>55</v>
      </c>
      <c r="D45" s="227">
        <f>'Одјељење за општу управу'!D17</f>
        <v>21917</v>
      </c>
      <c r="E45" s="227">
        <f>'Одјељење за општу управу'!E17</f>
        <v>20500</v>
      </c>
      <c r="F45" s="227">
        <f>'Одјељење за општу управу'!F17</f>
        <v>14269</v>
      </c>
      <c r="G45" s="227">
        <f>'Одјељење за општу управу'!G17</f>
        <v>20500</v>
      </c>
      <c r="H45" s="227">
        <f>'Одјељење за општу управу'!H17</f>
        <v>20500</v>
      </c>
      <c r="I45" s="54">
        <f t="shared" si="4"/>
        <v>100</v>
      </c>
      <c r="J45" s="54">
        <f t="shared" si="5"/>
        <v>100</v>
      </c>
    </row>
    <row r="46" spans="1:10" ht="25.5" customHeight="1">
      <c r="A46" s="9">
        <v>31</v>
      </c>
      <c r="B46" s="9">
        <v>412215</v>
      </c>
      <c r="C46" s="19" t="s">
        <v>373</v>
      </c>
      <c r="D46" s="227">
        <f>'Одјељење за општу управу'!D18</f>
        <v>9250</v>
      </c>
      <c r="E46" s="227">
        <f>'Одјељење за општу управу'!E18</f>
        <v>9000</v>
      </c>
      <c r="F46" s="227">
        <f>'Одјељење за општу управу'!F18</f>
        <v>1706</v>
      </c>
      <c r="G46" s="227">
        <f>'Одјељење за општу управу'!G18</f>
        <v>9000</v>
      </c>
      <c r="H46" s="227">
        <f>'Одјељење за општу управу'!H18</f>
        <v>9000</v>
      </c>
      <c r="I46" s="54">
        <f t="shared" si="4"/>
        <v>100</v>
      </c>
      <c r="J46" s="54">
        <f t="shared" si="5"/>
        <v>100</v>
      </c>
    </row>
    <row r="47" spans="1:10" ht="25.5" customHeight="1">
      <c r="A47" s="9">
        <v>32</v>
      </c>
      <c r="B47" s="145">
        <v>412220</v>
      </c>
      <c r="C47" s="18" t="s">
        <v>465</v>
      </c>
      <c r="D47" s="232">
        <f>D48</f>
        <v>4081</v>
      </c>
      <c r="E47" s="232">
        <f>E48</f>
        <v>5000</v>
      </c>
      <c r="F47" s="232">
        <f>F48</f>
        <v>3137</v>
      </c>
      <c r="G47" s="232">
        <f>G48</f>
        <v>5000</v>
      </c>
      <c r="H47" s="232">
        <f>H48</f>
        <v>5000</v>
      </c>
      <c r="I47" s="66">
        <f aca="true" t="shared" si="6" ref="I47:I52">H47/E47*100</f>
        <v>100</v>
      </c>
      <c r="J47" s="66">
        <f aca="true" t="shared" si="7" ref="J47:J52">H47/G47*100</f>
        <v>100</v>
      </c>
    </row>
    <row r="48" spans="1:10" ht="25.5" customHeight="1">
      <c r="A48" s="9">
        <v>33</v>
      </c>
      <c r="B48" s="9">
        <v>412221</v>
      </c>
      <c r="C48" s="19" t="s">
        <v>57</v>
      </c>
      <c r="D48" s="221">
        <f>'Одјељење за општу управу'!D20</f>
        <v>4081</v>
      </c>
      <c r="E48" s="221">
        <f>'Одјељење за општу управу'!E20</f>
        <v>5000</v>
      </c>
      <c r="F48" s="221">
        <f>'Одјељење за општу управу'!F20</f>
        <v>3137</v>
      </c>
      <c r="G48" s="221">
        <f>'Одјељење за општу управу'!G20</f>
        <v>5000</v>
      </c>
      <c r="H48" s="221">
        <f>'Одјељење за општу управу'!H20</f>
        <v>5000</v>
      </c>
      <c r="I48" s="54">
        <f t="shared" si="6"/>
        <v>100</v>
      </c>
      <c r="J48" s="54">
        <f t="shared" si="7"/>
        <v>100</v>
      </c>
    </row>
    <row r="49" spans="1:10" ht="25.5" customHeight="1">
      <c r="A49" s="9">
        <v>34</v>
      </c>
      <c r="B49" s="145">
        <v>412230</v>
      </c>
      <c r="C49" s="18" t="s">
        <v>673</v>
      </c>
      <c r="D49" s="280">
        <f>D50+D51+D52</f>
        <v>24288</v>
      </c>
      <c r="E49" s="280">
        <f>E50+E51+E52</f>
        <v>29610</v>
      </c>
      <c r="F49" s="280">
        <f>F50+F51+F52</f>
        <v>17173</v>
      </c>
      <c r="G49" s="280">
        <f>G50+G51+G52</f>
        <v>26500</v>
      </c>
      <c r="H49" s="280">
        <f>H50+H51+H52</f>
        <v>26500</v>
      </c>
      <c r="I49" s="54">
        <f t="shared" si="6"/>
        <v>89.4967916244512</v>
      </c>
      <c r="J49" s="54">
        <f t="shared" si="7"/>
        <v>100</v>
      </c>
    </row>
    <row r="50" spans="1:10" ht="25.5" customHeight="1">
      <c r="A50" s="9">
        <v>35</v>
      </c>
      <c r="B50" s="9">
        <v>412231</v>
      </c>
      <c r="C50" s="19" t="s">
        <v>59</v>
      </c>
      <c r="D50" s="227">
        <f>'Одјељење за општу управу'!D22</f>
        <v>7894</v>
      </c>
      <c r="E50" s="227">
        <f>'Одјељење за општу управу'!E22</f>
        <v>9000</v>
      </c>
      <c r="F50" s="227">
        <f>'Одјељење за општу управу'!F22</f>
        <v>7098</v>
      </c>
      <c r="G50" s="227">
        <f>'Одјељење за општу управу'!G22</f>
        <v>9500</v>
      </c>
      <c r="H50" s="227">
        <f>'Одјељење за општу управу'!H22</f>
        <v>9500</v>
      </c>
      <c r="I50" s="54">
        <f t="shared" si="6"/>
        <v>105.55555555555556</v>
      </c>
      <c r="J50" s="54">
        <f t="shared" si="7"/>
        <v>100</v>
      </c>
    </row>
    <row r="51" spans="1:10" ht="25.5" customHeight="1">
      <c r="A51" s="9">
        <v>36</v>
      </c>
      <c r="B51" s="9">
        <v>412233</v>
      </c>
      <c r="C51" s="19" t="s">
        <v>60</v>
      </c>
      <c r="D51" s="227">
        <f>'Одјељење за општу управу'!D23</f>
        <v>6017</v>
      </c>
      <c r="E51" s="227">
        <f>'Одјељење за општу управу'!E23</f>
        <v>9610</v>
      </c>
      <c r="F51" s="227">
        <f>'Одјељење за општу управу'!F23</f>
        <v>4118</v>
      </c>
      <c r="G51" s="227">
        <f>'Одјељење за општу управу'!G23</f>
        <v>7000</v>
      </c>
      <c r="H51" s="227">
        <f>'Одјељење за општу управу'!H23</f>
        <v>7000</v>
      </c>
      <c r="I51" s="54">
        <f t="shared" si="6"/>
        <v>72.84079084287201</v>
      </c>
      <c r="J51" s="54">
        <f t="shared" si="7"/>
        <v>100</v>
      </c>
    </row>
    <row r="52" spans="1:10" ht="25.5" customHeight="1">
      <c r="A52" s="9">
        <v>37</v>
      </c>
      <c r="B52" s="9">
        <v>412234</v>
      </c>
      <c r="C52" s="23" t="s">
        <v>61</v>
      </c>
      <c r="D52" s="227">
        <f>'Одјељење за општу управу'!D24</f>
        <v>10377</v>
      </c>
      <c r="E52" s="227">
        <f>'Одјељење за општу управу'!E24</f>
        <v>11000</v>
      </c>
      <c r="F52" s="227">
        <f>'Одјељење за општу управу'!F24</f>
        <v>5957</v>
      </c>
      <c r="G52" s="227">
        <f>'Одјељење за општу управу'!G24</f>
        <v>10000</v>
      </c>
      <c r="H52" s="227">
        <f>'Одјељење за општу управу'!H24</f>
        <v>10000</v>
      </c>
      <c r="I52" s="54">
        <f t="shared" si="6"/>
        <v>90.9090909090909</v>
      </c>
      <c r="J52" s="54">
        <f t="shared" si="7"/>
        <v>100</v>
      </c>
    </row>
    <row r="53" spans="1:10" ht="25.5" customHeight="1">
      <c r="A53" s="9">
        <v>38</v>
      </c>
      <c r="B53" s="145">
        <v>412240</v>
      </c>
      <c r="C53" s="15" t="s">
        <v>411</v>
      </c>
      <c r="D53" s="232">
        <f>D54</f>
        <v>3009</v>
      </c>
      <c r="E53" s="232">
        <f>E54</f>
        <v>4100</v>
      </c>
      <c r="F53" s="232">
        <f>F54</f>
        <v>577</v>
      </c>
      <c r="G53" s="232">
        <f>G54</f>
        <v>4100</v>
      </c>
      <c r="H53" s="232">
        <f>H54</f>
        <v>4100</v>
      </c>
      <c r="I53" s="66">
        <f>H53/E53*100</f>
        <v>100</v>
      </c>
      <c r="J53" s="66">
        <f>H53/G53*100</f>
        <v>100</v>
      </c>
    </row>
    <row r="54" spans="1:10" ht="25.5" customHeight="1">
      <c r="A54" s="9">
        <v>39</v>
      </c>
      <c r="B54" s="9">
        <v>412241</v>
      </c>
      <c r="C54" s="23" t="s">
        <v>62</v>
      </c>
      <c r="D54" s="221">
        <f>'Одјељење за привреду'!D17</f>
        <v>3009</v>
      </c>
      <c r="E54" s="221">
        <f>'Одјељење за привреду'!E17</f>
        <v>4100</v>
      </c>
      <c r="F54" s="221">
        <f>'Одјељење за привреду'!F17</f>
        <v>577</v>
      </c>
      <c r="G54" s="221">
        <f>'Одјељење за привреду'!G17</f>
        <v>4100</v>
      </c>
      <c r="H54" s="221">
        <f>'Одјељење за привреду'!H17</f>
        <v>4100</v>
      </c>
      <c r="I54" s="54">
        <f>H54/E54*100</f>
        <v>100</v>
      </c>
      <c r="J54" s="54">
        <f>H54/G54*100</f>
        <v>100</v>
      </c>
    </row>
    <row r="55" spans="1:10" ht="25.5" customHeight="1">
      <c r="A55" s="9"/>
      <c r="B55" s="9"/>
      <c r="C55" s="23"/>
      <c r="D55" s="228"/>
      <c r="E55" s="228"/>
      <c r="F55" s="228"/>
      <c r="G55" s="228"/>
      <c r="H55" s="228"/>
      <c r="I55" s="66"/>
      <c r="J55" s="66"/>
    </row>
    <row r="56" spans="1:10" ht="25.5" customHeight="1">
      <c r="A56" s="9">
        <v>40</v>
      </c>
      <c r="B56" s="145">
        <v>412300</v>
      </c>
      <c r="C56" s="18" t="s">
        <v>627</v>
      </c>
      <c r="D56" s="232">
        <f>SUM(D57:D58)</f>
        <v>9981</v>
      </c>
      <c r="E56" s="232">
        <f>SUM(E57:E58)</f>
        <v>16700</v>
      </c>
      <c r="F56" s="232">
        <f>SUM(F57:F58)</f>
        <v>4626</v>
      </c>
      <c r="G56" s="232">
        <f>SUM(G57:G58)</f>
        <v>15000</v>
      </c>
      <c r="H56" s="232">
        <f>SUM(H57:H58)</f>
        <v>16400</v>
      </c>
      <c r="I56" s="66">
        <f>H56/E56*100</f>
        <v>98.20359281437125</v>
      </c>
      <c r="J56" s="66">
        <f>H56/G56*100</f>
        <v>109.33333333333333</v>
      </c>
    </row>
    <row r="57" spans="1:10" ht="25.5" customHeight="1">
      <c r="A57" s="9">
        <v>41</v>
      </c>
      <c r="B57" s="9">
        <v>412311</v>
      </c>
      <c r="C57" s="19" t="s">
        <v>546</v>
      </c>
      <c r="D57" s="221">
        <f>'Одјељење за привреду'!D20+'Одјељење за општу управу'!D27+'Скупштина општине'!D15</f>
        <v>9981</v>
      </c>
      <c r="E57" s="221">
        <f>'Одјељење за привреду'!E20+'Одјељење за општу управу'!E27+'Скупштина општине'!E15</f>
        <v>16700</v>
      </c>
      <c r="F57" s="221">
        <f>'Одјељење за привреду'!F20+'Одјељење за општу управу'!F27+'Скупштина општине'!F15</f>
        <v>4626</v>
      </c>
      <c r="G57" s="221">
        <f>'Одјељење за привреду'!G20+'Одјељење за општу управу'!G27+'Скупштина општине'!G15</f>
        <v>5500</v>
      </c>
      <c r="H57" s="221">
        <f>'Одјељење за привреду'!H20+'Одјељење за општу управу'!H27+'Скупштина општине'!H15</f>
        <v>5900</v>
      </c>
      <c r="I57" s="54">
        <f>H57/E57*100</f>
        <v>35.32934131736527</v>
      </c>
      <c r="J57" s="54">
        <f>H57/G57*100</f>
        <v>107.27272727272728</v>
      </c>
    </row>
    <row r="58" spans="1:10" ht="25.5" customHeight="1">
      <c r="A58" s="9">
        <v>42</v>
      </c>
      <c r="B58" s="9">
        <v>412319</v>
      </c>
      <c r="C58" s="51" t="s">
        <v>65</v>
      </c>
      <c r="D58" s="221">
        <f>'Одјељење за привреду'!D21+'Одјељење за општу управу'!D28+'Скупштина општине'!D16</f>
        <v>0</v>
      </c>
      <c r="E58" s="221">
        <f>'Одјељење за привреду'!E21+'Одјељење за општу управу'!E28+'Скупштина општине'!E16</f>
        <v>0</v>
      </c>
      <c r="F58" s="221">
        <f>'Одјељење за привреду'!F21+'Одјељење за општу управу'!F28+'Скупштина општине'!F16</f>
        <v>0</v>
      </c>
      <c r="G58" s="221">
        <f>'Одјељење за привреду'!G21+'Одјељење за општу управу'!G28+'Скупштина општине'!G16</f>
        <v>9500</v>
      </c>
      <c r="H58" s="221">
        <f>'Одјељење за привреду'!H21+'Одјељење за општу управу'!H28+'Скупштина општине'!H16</f>
        <v>10500</v>
      </c>
      <c r="I58" s="54" t="e">
        <f>H58/E58*100</f>
        <v>#DIV/0!</v>
      </c>
      <c r="J58" s="54">
        <f>H58/G58*100</f>
        <v>110.5263157894737</v>
      </c>
    </row>
    <row r="59" spans="1:10" ht="25.5" customHeight="1">
      <c r="A59" s="9"/>
      <c r="B59" s="9"/>
      <c r="C59" s="19"/>
      <c r="D59" s="221"/>
      <c r="E59" s="221"/>
      <c r="F59" s="221"/>
      <c r="G59" s="221"/>
      <c r="H59" s="221"/>
      <c r="I59" s="66"/>
      <c r="J59" s="66"/>
    </row>
    <row r="60" spans="1:10" ht="25.5" customHeight="1">
      <c r="A60" s="9">
        <v>43</v>
      </c>
      <c r="B60" s="145">
        <v>412500</v>
      </c>
      <c r="C60" s="18" t="s">
        <v>672</v>
      </c>
      <c r="D60" s="232">
        <f>SUM(D61:D66)</f>
        <v>6543</v>
      </c>
      <c r="E60" s="232">
        <f>SUM(E61:E66)</f>
        <v>56000</v>
      </c>
      <c r="F60" s="232">
        <f>SUM(F61:F66)</f>
        <v>39827</v>
      </c>
      <c r="G60" s="232">
        <f>SUM(G61:G66)</f>
        <v>56000</v>
      </c>
      <c r="H60" s="232">
        <f>SUM(H61:H66)</f>
        <v>33000</v>
      </c>
      <c r="I60" s="66">
        <f aca="true" t="shared" si="8" ref="I60:I66">H60/E60*100</f>
        <v>58.92857142857143</v>
      </c>
      <c r="J60" s="66">
        <f aca="true" t="shared" si="9" ref="J60:J66">H60/G60*100</f>
        <v>58.92857142857143</v>
      </c>
    </row>
    <row r="61" spans="1:10" ht="25.5" customHeight="1">
      <c r="A61" s="9">
        <v>44</v>
      </c>
      <c r="B61" s="9">
        <v>412510</v>
      </c>
      <c r="C61" s="23" t="s">
        <v>190</v>
      </c>
      <c r="D61" s="227">
        <f>'Одјељење за општу управу'!D31</f>
        <v>4231</v>
      </c>
      <c r="E61" s="227">
        <f>'Одјељење за општу управу'!E31</f>
        <v>5000</v>
      </c>
      <c r="F61" s="227">
        <f>'Одјељење за општу управу'!F31</f>
        <v>3203</v>
      </c>
      <c r="G61" s="227">
        <f>'Одјељење за општу управу'!G31</f>
        <v>5000</v>
      </c>
      <c r="H61" s="227">
        <f>'Одјељење за општу управу'!H31</f>
        <v>5000</v>
      </c>
      <c r="I61" s="54">
        <f t="shared" si="8"/>
        <v>100</v>
      </c>
      <c r="J61" s="54">
        <f t="shared" si="9"/>
        <v>100</v>
      </c>
    </row>
    <row r="62" spans="1:10" s="5" customFormat="1" ht="25.5" customHeight="1">
      <c r="A62" s="9">
        <v>45</v>
      </c>
      <c r="B62" s="9">
        <v>412521</v>
      </c>
      <c r="C62" s="19" t="s">
        <v>72</v>
      </c>
      <c r="D62" s="221">
        <f>'Одјељење за привреду'!D24</f>
        <v>0</v>
      </c>
      <c r="E62" s="221">
        <f>'Одјељење за привреду'!E24</f>
        <v>2000</v>
      </c>
      <c r="F62" s="221">
        <f>'Одјељење за привреду'!F24</f>
        <v>1797</v>
      </c>
      <c r="G62" s="221">
        <f>'Одјељење за привреду'!G24</f>
        <v>2000</v>
      </c>
      <c r="H62" s="221">
        <f>'Одјељење за привреду'!H24</f>
        <v>2000</v>
      </c>
      <c r="I62" s="54">
        <f t="shared" si="8"/>
        <v>100</v>
      </c>
      <c r="J62" s="54">
        <f t="shared" si="9"/>
        <v>100</v>
      </c>
    </row>
    <row r="63" spans="1:10" ht="25.5" customHeight="1">
      <c r="A63" s="9">
        <v>46</v>
      </c>
      <c r="B63" s="9">
        <v>412531</v>
      </c>
      <c r="C63" s="19" t="s">
        <v>375</v>
      </c>
      <c r="D63" s="227">
        <f>'Одјељење за општу управу'!D32</f>
        <v>2146</v>
      </c>
      <c r="E63" s="227">
        <f>'Одјељење за општу управу'!E32</f>
        <v>3000</v>
      </c>
      <c r="F63" s="227">
        <f>'Одјељење за општу управу'!F32</f>
        <v>2310</v>
      </c>
      <c r="G63" s="227">
        <f>'Одјељење за општу управу'!G32</f>
        <v>3000</v>
      </c>
      <c r="H63" s="227">
        <f>'Одјељење за општу управу'!H32</f>
        <v>6000</v>
      </c>
      <c r="I63" s="54">
        <f t="shared" si="8"/>
        <v>200</v>
      </c>
      <c r="J63" s="54">
        <f t="shared" si="9"/>
        <v>200</v>
      </c>
    </row>
    <row r="64" spans="1:15" ht="25.5" customHeight="1">
      <c r="A64" s="9">
        <v>47</v>
      </c>
      <c r="B64" s="157">
        <v>412537</v>
      </c>
      <c r="C64" s="158" t="s">
        <v>503</v>
      </c>
      <c r="D64" s="227">
        <f>'Одјељење за општу управу'!D33</f>
        <v>166</v>
      </c>
      <c r="E64" s="239">
        <v>0</v>
      </c>
      <c r="F64" s="239">
        <v>0</v>
      </c>
      <c r="G64" s="239">
        <v>0</v>
      </c>
      <c r="H64" s="240">
        <v>0</v>
      </c>
      <c r="I64" s="159" t="e">
        <f>H64/E64*100</f>
        <v>#DIV/0!</v>
      </c>
      <c r="J64" s="54" t="e">
        <f>H64/G64*100</f>
        <v>#DIV/0!</v>
      </c>
      <c r="K64" s="2"/>
      <c r="L64" s="98"/>
      <c r="M64" s="2"/>
      <c r="O64" s="2"/>
    </row>
    <row r="65" spans="1:10" ht="25.5" customHeight="1">
      <c r="A65" s="9">
        <v>48</v>
      </c>
      <c r="B65" s="9">
        <v>412591</v>
      </c>
      <c r="C65" s="19" t="s">
        <v>432</v>
      </c>
      <c r="D65" s="227">
        <f>'Одјељење за привреду'!D25</f>
        <v>0</v>
      </c>
      <c r="E65" s="227">
        <f>'Одјељење за привреду'!E25</f>
        <v>46000</v>
      </c>
      <c r="F65" s="227">
        <f>'Одјељење за привреду'!F25</f>
        <v>32517</v>
      </c>
      <c r="G65" s="227">
        <f>'Одјељење за привреду'!G25</f>
        <v>46000</v>
      </c>
      <c r="H65" s="227">
        <f>'Одјељење за привреду'!H25</f>
        <v>20000</v>
      </c>
      <c r="I65" s="54">
        <f t="shared" si="8"/>
        <v>43.47826086956522</v>
      </c>
      <c r="J65" s="54">
        <f t="shared" si="9"/>
        <v>43.47826086956522</v>
      </c>
    </row>
    <row r="66" spans="1:10" s="5" customFormat="1" ht="25.5" customHeight="1">
      <c r="A66" s="9">
        <v>49</v>
      </c>
      <c r="B66" s="9">
        <v>412591</v>
      </c>
      <c r="C66" s="19" t="s">
        <v>486</v>
      </c>
      <c r="D66" s="227">
        <f>'Одјељење за привреду'!D26</f>
        <v>0</v>
      </c>
      <c r="E66" s="221">
        <f>'Одјељење за привреду'!E26</f>
        <v>0</v>
      </c>
      <c r="F66" s="221">
        <f>'Одјељење за привреду'!F26</f>
        <v>0</v>
      </c>
      <c r="G66" s="221">
        <f>'Одјељење за привреду'!G26</f>
        <v>0</v>
      </c>
      <c r="H66" s="221">
        <f>'Одјељење за привреду'!H26</f>
        <v>0</v>
      </c>
      <c r="I66" s="54" t="e">
        <f t="shared" si="8"/>
        <v>#DIV/0!</v>
      </c>
      <c r="J66" s="54" t="e">
        <f t="shared" si="9"/>
        <v>#DIV/0!</v>
      </c>
    </row>
    <row r="67" spans="1:10" ht="25.5" customHeight="1">
      <c r="A67" s="9"/>
      <c r="B67" s="9"/>
      <c r="C67" s="23"/>
      <c r="D67" s="228"/>
      <c r="E67" s="228"/>
      <c r="F67" s="228"/>
      <c r="G67" s="228"/>
      <c r="H67" s="228"/>
      <c r="I67" s="66"/>
      <c r="J67" s="66"/>
    </row>
    <row r="68" spans="1:10" ht="25.5" customHeight="1">
      <c r="A68" s="9">
        <v>50</v>
      </c>
      <c r="B68" s="145">
        <v>412600</v>
      </c>
      <c r="C68" s="18" t="s">
        <v>573</v>
      </c>
      <c r="D68" s="232">
        <f>D69</f>
        <v>7000</v>
      </c>
      <c r="E68" s="232">
        <f>E69</f>
        <v>10000</v>
      </c>
      <c r="F68" s="232">
        <f>F69</f>
        <v>4040</v>
      </c>
      <c r="G68" s="232">
        <f>G69</f>
        <v>7000</v>
      </c>
      <c r="H68" s="232">
        <f>H69</f>
        <v>15000</v>
      </c>
      <c r="I68" s="66">
        <f>H68/E68*100</f>
        <v>150</v>
      </c>
      <c r="J68" s="66">
        <f>H68/G68*100</f>
        <v>214.28571428571428</v>
      </c>
    </row>
    <row r="69" spans="1:10" ht="25.5" customHeight="1">
      <c r="A69" s="9">
        <v>51</v>
      </c>
      <c r="B69" s="9">
        <v>412632</v>
      </c>
      <c r="C69" s="19" t="s">
        <v>433</v>
      </c>
      <c r="D69" s="221">
        <f>'Одјељење за привреду'!D29</f>
        <v>7000</v>
      </c>
      <c r="E69" s="221">
        <f>'Одјељење за привреду'!E29</f>
        <v>10000</v>
      </c>
      <c r="F69" s="221">
        <f>'Одјељење за привреду'!F29</f>
        <v>4040</v>
      </c>
      <c r="G69" s="221">
        <f>'Одјељење за привреду'!G29</f>
        <v>7000</v>
      </c>
      <c r="H69" s="221">
        <f>'Одјељење за привреду'!H29</f>
        <v>15000</v>
      </c>
      <c r="I69" s="54">
        <f>H69/E69*100</f>
        <v>150</v>
      </c>
      <c r="J69" s="54">
        <f>H69/G69*100</f>
        <v>214.28571428571428</v>
      </c>
    </row>
    <row r="70" spans="1:10" ht="25.5" customHeight="1">
      <c r="A70" s="9"/>
      <c r="B70" s="9"/>
      <c r="C70" s="19"/>
      <c r="D70" s="279"/>
      <c r="E70" s="279"/>
      <c r="F70" s="279"/>
      <c r="G70" s="279"/>
      <c r="H70" s="279"/>
      <c r="I70" s="54"/>
      <c r="J70" s="54"/>
    </row>
    <row r="71" spans="1:10" ht="25.5" customHeight="1">
      <c r="A71" s="9">
        <v>52</v>
      </c>
      <c r="B71" s="145">
        <v>412700</v>
      </c>
      <c r="C71" s="18" t="s">
        <v>671</v>
      </c>
      <c r="D71" s="253">
        <f>SUM(D72:D79)</f>
        <v>24348</v>
      </c>
      <c r="E71" s="253">
        <f>SUM(E72:E79)</f>
        <v>33000</v>
      </c>
      <c r="F71" s="253">
        <f>SUM(F72:F79)</f>
        <v>13232</v>
      </c>
      <c r="G71" s="253">
        <f>SUM(G72:G79)</f>
        <v>27500</v>
      </c>
      <c r="H71" s="253">
        <f>SUM(H72:H79)</f>
        <v>30500</v>
      </c>
      <c r="I71" s="66">
        <f aca="true" t="shared" si="10" ref="I71:I79">H71/E71*100</f>
        <v>92.42424242424242</v>
      </c>
      <c r="J71" s="66">
        <f aca="true" t="shared" si="11" ref="J71:J79">H71/G71*100</f>
        <v>110.9090909090909</v>
      </c>
    </row>
    <row r="72" spans="1:10" ht="25.5" customHeight="1">
      <c r="A72" s="9">
        <v>53</v>
      </c>
      <c r="B72" s="9">
        <v>412712</v>
      </c>
      <c r="C72" s="23" t="s">
        <v>76</v>
      </c>
      <c r="D72" s="227">
        <f>'Одјељење за привреду'!D32</f>
        <v>4405</v>
      </c>
      <c r="E72" s="227">
        <f>'Одјељење за привреду'!E32</f>
        <v>5000</v>
      </c>
      <c r="F72" s="227">
        <f>'Одјељење за привреду'!F32</f>
        <v>2786</v>
      </c>
      <c r="G72" s="227">
        <f>'Одјељење за привреду'!G32</f>
        <v>5000</v>
      </c>
      <c r="H72" s="227">
        <f>'Одјељење за привреду'!H32</f>
        <v>5000</v>
      </c>
      <c r="I72" s="54">
        <f t="shared" si="10"/>
        <v>100</v>
      </c>
      <c r="J72" s="54">
        <f t="shared" si="11"/>
        <v>100</v>
      </c>
    </row>
    <row r="73" spans="1:10" ht="25.5" customHeight="1">
      <c r="A73" s="9">
        <v>54</v>
      </c>
      <c r="B73" s="9">
        <v>412723</v>
      </c>
      <c r="C73" s="23" t="s">
        <v>77</v>
      </c>
      <c r="D73" s="221">
        <f>'Одјељење за привреду'!D33</f>
        <v>2485</v>
      </c>
      <c r="E73" s="221">
        <f>'Одјељење за привреду'!E33</f>
        <v>2500</v>
      </c>
      <c r="F73" s="221">
        <f>'Одјељење за привреду'!F33</f>
        <v>2456</v>
      </c>
      <c r="G73" s="221">
        <f>'Одјељење за привреду'!G33</f>
        <v>2500</v>
      </c>
      <c r="H73" s="221">
        <f>'Одјељење за привреду'!H33</f>
        <v>2500</v>
      </c>
      <c r="I73" s="54">
        <f t="shared" si="10"/>
        <v>100</v>
      </c>
      <c r="J73" s="54">
        <f t="shared" si="11"/>
        <v>100</v>
      </c>
    </row>
    <row r="74" spans="1:10" ht="25.5" customHeight="1">
      <c r="A74" s="9">
        <v>55</v>
      </c>
      <c r="B74" s="9">
        <v>412725</v>
      </c>
      <c r="C74" s="23" t="s">
        <v>78</v>
      </c>
      <c r="D74" s="221">
        <f>'Одјељење за привреду'!D34</f>
        <v>1399</v>
      </c>
      <c r="E74" s="221">
        <f>'Одјељење за привреду'!E34</f>
        <v>1500</v>
      </c>
      <c r="F74" s="221">
        <f>'Одјељење за привреду'!F34</f>
        <v>1399</v>
      </c>
      <c r="G74" s="221">
        <f>'Одјељење за привреду'!G34</f>
        <v>1500</v>
      </c>
      <c r="H74" s="221">
        <f>'Одјељење за привреду'!H34</f>
        <v>1500</v>
      </c>
      <c r="I74" s="54">
        <f t="shared" si="10"/>
        <v>100</v>
      </c>
      <c r="J74" s="54">
        <f t="shared" si="11"/>
        <v>100</v>
      </c>
    </row>
    <row r="75" spans="1:10" s="11" customFormat="1" ht="25.5" customHeight="1">
      <c r="A75" s="9">
        <v>56</v>
      </c>
      <c r="B75" s="9">
        <v>412731</v>
      </c>
      <c r="C75" s="19" t="s">
        <v>434</v>
      </c>
      <c r="D75" s="221">
        <f>'Одјељење за општу управу'!D35+'Скупштина општине'!D19</f>
        <v>2556</v>
      </c>
      <c r="E75" s="221">
        <f>'Одјељење за општу управу'!E35+'Скупштина општине'!E19</f>
        <v>3000</v>
      </c>
      <c r="F75" s="221">
        <f>'Одјељење за општу управу'!F35+'Скупштина општине'!F19</f>
        <v>1218</v>
      </c>
      <c r="G75" s="221">
        <f>'Одјељење за општу управу'!G35+'Скупштина општине'!G19</f>
        <v>3000</v>
      </c>
      <c r="H75" s="221">
        <f>'Одјељење за општу управу'!H35+'Скупштина општине'!H19</f>
        <v>3000</v>
      </c>
      <c r="I75" s="54">
        <f t="shared" si="10"/>
        <v>100</v>
      </c>
      <c r="J75" s="54">
        <f t="shared" si="11"/>
        <v>100</v>
      </c>
    </row>
    <row r="76" spans="1:10" ht="25.5" customHeight="1">
      <c r="A76" s="9">
        <v>57</v>
      </c>
      <c r="B76" s="9">
        <v>412732</v>
      </c>
      <c r="C76" s="19" t="s">
        <v>80</v>
      </c>
      <c r="D76" s="221">
        <f>'начелник општине'!D40</f>
        <v>5227</v>
      </c>
      <c r="E76" s="221">
        <f>'начелник општине'!E40</f>
        <v>7000</v>
      </c>
      <c r="F76" s="221">
        <f>'начелник општине'!F40</f>
        <v>941</v>
      </c>
      <c r="G76" s="221">
        <f>'начелник општине'!G40</f>
        <v>5000</v>
      </c>
      <c r="H76" s="221">
        <f>'начелник општине'!H40</f>
        <v>5000</v>
      </c>
      <c r="I76" s="54">
        <f t="shared" si="10"/>
        <v>71.42857142857143</v>
      </c>
      <c r="J76" s="54">
        <f t="shared" si="11"/>
        <v>100</v>
      </c>
    </row>
    <row r="77" spans="1:10" ht="25.5" customHeight="1">
      <c r="A77" s="9">
        <v>58</v>
      </c>
      <c r="B77" s="9">
        <v>412739</v>
      </c>
      <c r="C77" s="19" t="s">
        <v>81</v>
      </c>
      <c r="D77" s="221">
        <f>'начелник општине'!D41</f>
        <v>2262</v>
      </c>
      <c r="E77" s="221">
        <f>'начелник општине'!E41</f>
        <v>3000</v>
      </c>
      <c r="F77" s="221">
        <f>'начелник општине'!F41</f>
        <v>1000</v>
      </c>
      <c r="G77" s="221">
        <f>'начелник општине'!G41</f>
        <v>3000</v>
      </c>
      <c r="H77" s="221">
        <f>'начелник општине'!H41</f>
        <v>6000</v>
      </c>
      <c r="I77" s="54">
        <f t="shared" si="10"/>
        <v>200</v>
      </c>
      <c r="J77" s="54">
        <f t="shared" si="11"/>
        <v>200</v>
      </c>
    </row>
    <row r="78" spans="1:10" ht="25.5" customHeight="1">
      <c r="A78" s="9">
        <v>59</v>
      </c>
      <c r="B78" s="9">
        <v>412772</v>
      </c>
      <c r="C78" s="51" t="s">
        <v>82</v>
      </c>
      <c r="D78" s="221">
        <f>'Одјељење за општу управу'!D36</f>
        <v>141</v>
      </c>
      <c r="E78" s="221">
        <f>'Одјељење за општу управу'!E36</f>
        <v>3000</v>
      </c>
      <c r="F78" s="221">
        <f>'Одјељење за општу управу'!F36</f>
        <v>238</v>
      </c>
      <c r="G78" s="221">
        <f>'Одјељење за општу управу'!G36</f>
        <v>1500</v>
      </c>
      <c r="H78" s="221">
        <f>'Одјељење за општу управу'!H36</f>
        <v>1500</v>
      </c>
      <c r="I78" s="54">
        <f t="shared" si="10"/>
        <v>50</v>
      </c>
      <c r="J78" s="54">
        <f t="shared" si="11"/>
        <v>100</v>
      </c>
    </row>
    <row r="79" spans="1:10" ht="25.5" customHeight="1">
      <c r="A79" s="9">
        <v>60</v>
      </c>
      <c r="B79" s="9">
        <v>412773</v>
      </c>
      <c r="C79" s="19" t="s">
        <v>247</v>
      </c>
      <c r="D79" s="221">
        <f>'Одјељење за привреду'!D35</f>
        <v>5873</v>
      </c>
      <c r="E79" s="221">
        <f>'Одјељење за привреду'!E35</f>
        <v>8000</v>
      </c>
      <c r="F79" s="221">
        <f>'Одјељење за привреду'!F35</f>
        <v>3194</v>
      </c>
      <c r="G79" s="221">
        <f>'Одјељење за привреду'!G35</f>
        <v>6000</v>
      </c>
      <c r="H79" s="221">
        <f>'Одјељење за привреду'!H35</f>
        <v>6000</v>
      </c>
      <c r="I79" s="54">
        <f t="shared" si="10"/>
        <v>75</v>
      </c>
      <c r="J79" s="54">
        <f t="shared" si="11"/>
        <v>100</v>
      </c>
    </row>
    <row r="80" spans="1:10" ht="25.5" customHeight="1">
      <c r="A80" s="9"/>
      <c r="B80" s="9"/>
      <c r="C80" s="19"/>
      <c r="D80" s="221"/>
      <c r="E80" s="221"/>
      <c r="F80" s="221"/>
      <c r="G80" s="221"/>
      <c r="H80" s="221"/>
      <c r="I80" s="54"/>
      <c r="J80" s="54"/>
    </row>
    <row r="81" spans="1:10" ht="25.5" customHeight="1">
      <c r="A81" s="9">
        <v>61</v>
      </c>
      <c r="B81" s="145">
        <v>412800</v>
      </c>
      <c r="C81" s="18" t="s">
        <v>670</v>
      </c>
      <c r="D81" s="253">
        <f>SUM(D82:D85)</f>
        <v>76783</v>
      </c>
      <c r="E81" s="253">
        <f>SUM(E82:E85)</f>
        <v>96000</v>
      </c>
      <c r="F81" s="253">
        <f>SUM(F82:F85)</f>
        <v>42896</v>
      </c>
      <c r="G81" s="253">
        <f>SUM(G82:G85)</f>
        <v>102000</v>
      </c>
      <c r="H81" s="253">
        <f>SUM(H82:H85)</f>
        <v>92000</v>
      </c>
      <c r="I81" s="66">
        <f>H81/E81*100</f>
        <v>95.83333333333334</v>
      </c>
      <c r="J81" s="66">
        <f>H81/G81*100</f>
        <v>90.19607843137256</v>
      </c>
    </row>
    <row r="82" spans="1:10" ht="25.5" customHeight="1">
      <c r="A82" s="9">
        <v>62</v>
      </c>
      <c r="B82" s="9">
        <v>412812</v>
      </c>
      <c r="C82" s="19" t="s">
        <v>85</v>
      </c>
      <c r="D82" s="227">
        <f>'Одјељење за привреду'!D38</f>
        <v>48906</v>
      </c>
      <c r="E82" s="227">
        <f>'Одјељење за привреду'!E38</f>
        <v>65000</v>
      </c>
      <c r="F82" s="227">
        <f>'Одјељење за привреду'!F38</f>
        <v>19237</v>
      </c>
      <c r="G82" s="227">
        <f>'Одјељење за привреду'!G38</f>
        <v>65000</v>
      </c>
      <c r="H82" s="227">
        <f>'Одјељење за привреду'!H38</f>
        <v>53000</v>
      </c>
      <c r="I82" s="54">
        <f>H82/E82*100</f>
        <v>81.53846153846153</v>
      </c>
      <c r="J82" s="54">
        <f>H82/G82*100</f>
        <v>81.53846153846153</v>
      </c>
    </row>
    <row r="83" spans="1:10" s="5" customFormat="1" ht="25.5" customHeight="1">
      <c r="A83" s="9">
        <v>63</v>
      </c>
      <c r="B83" s="37">
        <v>412813</v>
      </c>
      <c r="C83" s="51" t="s">
        <v>86</v>
      </c>
      <c r="D83" s="221">
        <f>'Одјељење за привреду'!D39</f>
        <v>11992</v>
      </c>
      <c r="E83" s="221">
        <f>'Одјељење за привреду'!E39</f>
        <v>12000</v>
      </c>
      <c r="F83" s="221">
        <f>'Одјељење за привреду'!F39</f>
        <v>9695</v>
      </c>
      <c r="G83" s="221">
        <f>'Одјељење за привреду'!G39</f>
        <v>12000</v>
      </c>
      <c r="H83" s="221">
        <f>'Одјељење за привреду'!H39</f>
        <v>12000</v>
      </c>
      <c r="I83" s="47">
        <f>H83/E83*100</f>
        <v>100</v>
      </c>
      <c r="J83" s="47">
        <f>H83/G83*100</f>
        <v>100</v>
      </c>
    </row>
    <row r="84" spans="1:10" ht="25.5" customHeight="1">
      <c r="A84" s="9">
        <v>64</v>
      </c>
      <c r="B84" s="9">
        <v>412814</v>
      </c>
      <c r="C84" s="19" t="s">
        <v>435</v>
      </c>
      <c r="D84" s="221">
        <f>'Одјељење за привреду'!D40</f>
        <v>15885</v>
      </c>
      <c r="E84" s="221">
        <f>'Одјељење за привреду'!E40</f>
        <v>19000</v>
      </c>
      <c r="F84" s="221">
        <f>'Одјељење за привреду'!F40</f>
        <v>13964</v>
      </c>
      <c r="G84" s="221">
        <f>'Одјељење за привреду'!G40</f>
        <v>25000</v>
      </c>
      <c r="H84" s="221">
        <f>'Одјељење за привреду'!H40</f>
        <v>25000</v>
      </c>
      <c r="I84" s="54">
        <f>H84/E84*100</f>
        <v>131.57894736842107</v>
      </c>
      <c r="J84" s="54">
        <f>H84/G84*100</f>
        <v>100</v>
      </c>
    </row>
    <row r="85" spans="1:10" ht="25.5" customHeight="1">
      <c r="A85" s="9">
        <v>65</v>
      </c>
      <c r="B85" s="9">
        <v>412821</v>
      </c>
      <c r="C85" s="19" t="s">
        <v>436</v>
      </c>
      <c r="D85" s="221">
        <f>'начелник општине'!D44</f>
        <v>0</v>
      </c>
      <c r="E85" s="221">
        <f>'начелник општине'!E44</f>
        <v>0</v>
      </c>
      <c r="F85" s="221">
        <f>'начелник општине'!F44</f>
        <v>0</v>
      </c>
      <c r="G85" s="221">
        <f>'начелник општине'!G44</f>
        <v>0</v>
      </c>
      <c r="H85" s="221">
        <f>'начелник општине'!H44</f>
        <v>2000</v>
      </c>
      <c r="I85" s="54" t="e">
        <f>H85/E85*100</f>
        <v>#DIV/0!</v>
      </c>
      <c r="J85" s="54" t="e">
        <f>H85/G85*100</f>
        <v>#DIV/0!</v>
      </c>
    </row>
    <row r="86" spans="1:10" ht="25.5" customHeight="1">
      <c r="A86" s="9"/>
      <c r="B86" s="9"/>
      <c r="C86" s="19"/>
      <c r="D86" s="221"/>
      <c r="E86" s="221"/>
      <c r="F86" s="221"/>
      <c r="G86" s="221"/>
      <c r="H86" s="221"/>
      <c r="I86" s="54"/>
      <c r="J86" s="54"/>
    </row>
    <row r="87" spans="1:10" ht="25.5" customHeight="1">
      <c r="A87" s="9">
        <v>66</v>
      </c>
      <c r="B87" s="145">
        <v>412900</v>
      </c>
      <c r="C87" s="15" t="s">
        <v>669</v>
      </c>
      <c r="D87" s="232">
        <f>SUM(D88:D107)</f>
        <v>187495</v>
      </c>
      <c r="E87" s="232">
        <f>SUM(E88:E107)</f>
        <v>221764</v>
      </c>
      <c r="F87" s="232">
        <f>SUM(F88:F107)</f>
        <v>129216</v>
      </c>
      <c r="G87" s="232">
        <f>SUM(G88:G107)</f>
        <v>212184</v>
      </c>
      <c r="H87" s="232">
        <f>SUM(H88:H107)</f>
        <v>218228</v>
      </c>
      <c r="I87" s="66">
        <f aca="true" t="shared" si="12" ref="I87:I107">H87/E87*100</f>
        <v>98.40551216608647</v>
      </c>
      <c r="J87" s="66">
        <f aca="true" t="shared" si="13" ref="J87:J107">H87/G87*100</f>
        <v>102.84847113825737</v>
      </c>
    </row>
    <row r="88" spans="1:10" ht="25.5" customHeight="1">
      <c r="A88" s="9">
        <v>67</v>
      </c>
      <c r="B88" s="9">
        <v>412922</v>
      </c>
      <c r="C88" s="19" t="s">
        <v>437</v>
      </c>
      <c r="D88" s="221">
        <f>'Одјељење за привреду'!D43+'Одјељење за општу управу'!D39+'Скупштина општине'!D22</f>
        <v>2831</v>
      </c>
      <c r="E88" s="221">
        <f>'Одјељење за привреду'!E43+'Одјељење за општу управу'!E39+'Скупштина општине'!E22</f>
        <v>4500</v>
      </c>
      <c r="F88" s="221">
        <f>'Одјељење за привреду'!F43+'Одјељење за општу управу'!F39+'Скупштина општине'!F22</f>
        <v>1983</v>
      </c>
      <c r="G88" s="221">
        <f>'Одјељење за привреду'!G43+'Одјељење за општу управу'!G39+'Скупштина општине'!G22</f>
        <v>4500</v>
      </c>
      <c r="H88" s="221">
        <f>'Одјељење за привреду'!H43+'Одјељење за општу управу'!H39+'Скупштина општине'!H22</f>
        <v>4500</v>
      </c>
      <c r="I88" s="54">
        <f t="shared" si="12"/>
        <v>100</v>
      </c>
      <c r="J88" s="54">
        <f t="shared" si="13"/>
        <v>100</v>
      </c>
    </row>
    <row r="89" spans="1:10" ht="25.5" customHeight="1">
      <c r="A89" s="9">
        <v>68</v>
      </c>
      <c r="B89" s="9">
        <v>412929</v>
      </c>
      <c r="C89" s="19" t="s">
        <v>90</v>
      </c>
      <c r="D89" s="221">
        <f>'Одјељење за привреду'!D44+'Одјељење за општу управу'!D40+'Скупштина општине'!D23</f>
        <v>0</v>
      </c>
      <c r="E89" s="221">
        <f>'Одјељење за привреду'!E44+'Одјељење за општу управу'!E40+'Скупштина општине'!E23</f>
        <v>3000</v>
      </c>
      <c r="F89" s="221">
        <f>'Одјељење за привреду'!F44+'Одјељење за општу управу'!F40+'Скупштина општине'!F23</f>
        <v>800</v>
      </c>
      <c r="G89" s="221">
        <f>'Одјељење за привреду'!G44+'Одјељење за општу управу'!G40+'Скупштина општине'!G23</f>
        <v>3000</v>
      </c>
      <c r="H89" s="221">
        <f>'Одјељење за привреду'!H44+'Одјељење за општу управу'!H40+'Скупштина општине'!H23</f>
        <v>3000</v>
      </c>
      <c r="I89" s="54">
        <f t="shared" si="12"/>
        <v>100</v>
      </c>
      <c r="J89" s="54">
        <f t="shared" si="13"/>
        <v>100</v>
      </c>
    </row>
    <row r="90" spans="1:10" ht="25.5" customHeight="1">
      <c r="A90" s="9">
        <v>69</v>
      </c>
      <c r="B90" s="9">
        <v>412934</v>
      </c>
      <c r="C90" s="19" t="s">
        <v>438</v>
      </c>
      <c r="D90" s="227">
        <f>'начелник општине'!D47+'Скупштина општине'!D24</f>
        <v>7031</v>
      </c>
      <c r="E90" s="227">
        <f>'начелник општине'!E47+'Скупштина општине'!E24</f>
        <v>6000</v>
      </c>
      <c r="F90" s="227">
        <f>'начелник општине'!F47+'Скупштина општине'!F24</f>
        <v>3063</v>
      </c>
      <c r="G90" s="227">
        <f>'начелник општине'!G47+'Скупштина општине'!G24</f>
        <v>6000</v>
      </c>
      <c r="H90" s="227">
        <f>'начелник општине'!H47+'Скупштина општине'!H24</f>
        <v>6000</v>
      </c>
      <c r="I90" s="54">
        <f t="shared" si="12"/>
        <v>100</v>
      </c>
      <c r="J90" s="54">
        <f t="shared" si="13"/>
        <v>100</v>
      </c>
    </row>
    <row r="91" spans="1:10" ht="25.5" customHeight="1">
      <c r="A91" s="9">
        <v>70</v>
      </c>
      <c r="B91" s="9">
        <v>412934</v>
      </c>
      <c r="C91" s="19" t="s">
        <v>344</v>
      </c>
      <c r="D91" s="227">
        <f>'начелник општине'!D48+'Скупштина општине'!D25</f>
        <v>4926</v>
      </c>
      <c r="E91" s="227">
        <f>'начелник општине'!E48+'Скупштина општине'!E25</f>
        <v>11642</v>
      </c>
      <c r="F91" s="227">
        <f>'начелник општине'!F48+'Скупштина општине'!F25</f>
        <v>9254</v>
      </c>
      <c r="G91" s="227">
        <f>'начелник општине'!G48+'Скупштина општине'!G25</f>
        <v>11462</v>
      </c>
      <c r="H91" s="227">
        <f>'начелник општине'!H48+'Скупштина општине'!H25</f>
        <v>8956</v>
      </c>
      <c r="I91" s="54">
        <f t="shared" si="12"/>
        <v>76.92836282425701</v>
      </c>
      <c r="J91" s="54">
        <f t="shared" si="13"/>
        <v>78.13645088117256</v>
      </c>
    </row>
    <row r="92" spans="1:10" ht="25.5" customHeight="1">
      <c r="A92" s="9">
        <v>71</v>
      </c>
      <c r="B92" s="9">
        <v>412935</v>
      </c>
      <c r="C92" s="19" t="s">
        <v>439</v>
      </c>
      <c r="D92" s="227">
        <f>'начелник општине'!D49+'Скупштина општине'!D26</f>
        <v>95025</v>
      </c>
      <c r="E92" s="227">
        <f>'начелник општине'!E49+'Скупштина општине'!E26</f>
        <v>95522</v>
      </c>
      <c r="F92" s="227">
        <f>'начелник општине'!F49+'Скупштина општине'!F26</f>
        <v>68905</v>
      </c>
      <c r="G92" s="227">
        <f>'начелник општине'!G49+'Скупштина општине'!G26</f>
        <v>95522</v>
      </c>
      <c r="H92" s="227">
        <f>'начелник општине'!H49+'Скупштина општине'!H26</f>
        <v>95522</v>
      </c>
      <c r="I92" s="54">
        <f t="shared" si="12"/>
        <v>100</v>
      </c>
      <c r="J92" s="54">
        <f t="shared" si="13"/>
        <v>100</v>
      </c>
    </row>
    <row r="93" spans="1:10" ht="25.5" customHeight="1">
      <c r="A93" s="9">
        <v>72</v>
      </c>
      <c r="B93" s="9">
        <v>412937</v>
      </c>
      <c r="C93" s="19" t="s">
        <v>95</v>
      </c>
      <c r="D93" s="227">
        <f>'Одјељење за привреду'!D45</f>
        <v>12229</v>
      </c>
      <c r="E93" s="227">
        <f>'Одјељење за привреду'!E45</f>
        <v>10000</v>
      </c>
      <c r="F93" s="227">
        <f>'Одјељење за привреду'!F45</f>
        <v>6390</v>
      </c>
      <c r="G93" s="227">
        <f>'Одјељење за привреду'!G45</f>
        <v>10000</v>
      </c>
      <c r="H93" s="227">
        <f>'Одјељење за привреду'!H45</f>
        <v>10000</v>
      </c>
      <c r="I93" s="54">
        <f t="shared" si="12"/>
        <v>100</v>
      </c>
      <c r="J93" s="54">
        <f t="shared" si="13"/>
        <v>100</v>
      </c>
    </row>
    <row r="94" spans="1:10" s="5" customFormat="1" ht="25.5" customHeight="1">
      <c r="A94" s="9">
        <v>73</v>
      </c>
      <c r="B94" s="9">
        <v>412939</v>
      </c>
      <c r="C94" s="51" t="s">
        <v>556</v>
      </c>
      <c r="D94" s="227">
        <f>'начелник општине'!D50</f>
        <v>0</v>
      </c>
      <c r="E94" s="227">
        <f>'начелник општине'!E50</f>
        <v>0</v>
      </c>
      <c r="F94" s="227">
        <f>'начелник општине'!F50</f>
        <v>0</v>
      </c>
      <c r="G94" s="227">
        <f>'начелник општине'!G50</f>
        <v>0</v>
      </c>
      <c r="H94" s="227">
        <f>'начелник општине'!H50</f>
        <v>4000</v>
      </c>
      <c r="I94" s="54" t="e">
        <f>H94/E94*100</f>
        <v>#DIV/0!</v>
      </c>
      <c r="J94" s="54" t="e">
        <f>H94/G94*100</f>
        <v>#DIV/0!</v>
      </c>
    </row>
    <row r="95" spans="1:10" ht="25.5" customHeight="1">
      <c r="A95" s="9">
        <v>74</v>
      </c>
      <c r="B95" s="9">
        <v>412941</v>
      </c>
      <c r="C95" s="23" t="s">
        <v>346</v>
      </c>
      <c r="D95" s="221">
        <f>'Одјељење за привреду'!D46+'начелник општине'!D51+'Одјељење за општу управу'!D41+'Скупштина општине'!D27</f>
        <v>9268</v>
      </c>
      <c r="E95" s="221">
        <f>'Одјељење за привреду'!E46+'начелник општине'!E51+'Одјељење за општу управу'!E41+'Скупштина општине'!E27</f>
        <v>9750</v>
      </c>
      <c r="F95" s="221">
        <f>'Одјељење за привреду'!F46+'начелник општине'!F51+'Одјељење за општу управу'!F41+'Скупштина општине'!F27</f>
        <v>3471</v>
      </c>
      <c r="G95" s="221">
        <f>'Одјељење за привреду'!G46+'начелник општине'!G51+'Одјељење за општу управу'!G41+'Скупштина општине'!G27</f>
        <v>9750</v>
      </c>
      <c r="H95" s="221">
        <f>'Одјељење за привреду'!H46+'начелник општине'!H51+'Одјељење за општу управу'!H41+'Скупштина општине'!H27</f>
        <v>11750</v>
      </c>
      <c r="I95" s="54">
        <f t="shared" si="12"/>
        <v>120.51282051282051</v>
      </c>
      <c r="J95" s="54">
        <f t="shared" si="13"/>
        <v>120.51282051282051</v>
      </c>
    </row>
    <row r="96" spans="1:10" ht="25.5" customHeight="1">
      <c r="A96" s="9">
        <v>75</v>
      </c>
      <c r="B96" s="9">
        <v>412944</v>
      </c>
      <c r="C96" s="51" t="s">
        <v>191</v>
      </c>
      <c r="D96" s="221">
        <f>'начелник општине'!D52</f>
        <v>1204</v>
      </c>
      <c r="E96" s="221">
        <f>'начелник општине'!E52</f>
        <v>2000</v>
      </c>
      <c r="F96" s="221">
        <f>'начелник општине'!F52</f>
        <v>400</v>
      </c>
      <c r="G96" s="221">
        <f>'начелник општине'!G52</f>
        <v>2000</v>
      </c>
      <c r="H96" s="221">
        <f>'начелник општине'!H52</f>
        <v>2000</v>
      </c>
      <c r="I96" s="54">
        <f t="shared" si="12"/>
        <v>100</v>
      </c>
      <c r="J96" s="54">
        <f t="shared" si="13"/>
        <v>100</v>
      </c>
    </row>
    <row r="97" spans="1:10" s="5" customFormat="1" ht="25.5" customHeight="1">
      <c r="A97" s="9">
        <v>76</v>
      </c>
      <c r="B97" s="53" t="s">
        <v>474</v>
      </c>
      <c r="C97" s="51" t="s">
        <v>475</v>
      </c>
      <c r="D97" s="221">
        <f>'начелник општине'!D53</f>
        <v>0</v>
      </c>
      <c r="E97" s="221">
        <f>'начелник општине'!E53</f>
        <v>0</v>
      </c>
      <c r="F97" s="221">
        <f>'начелник општине'!F53</f>
        <v>998</v>
      </c>
      <c r="G97" s="221">
        <f>'начелник општине'!G53</f>
        <v>0</v>
      </c>
      <c r="H97" s="221">
        <f>'начелник општине'!H53</f>
        <v>0</v>
      </c>
      <c r="I97" s="54" t="e">
        <f>H97/E97*100</f>
        <v>#DIV/0!</v>
      </c>
      <c r="J97" s="54" t="e">
        <f>H97/G97*100</f>
        <v>#DIV/0!</v>
      </c>
    </row>
    <row r="98" spans="1:10" ht="25.5" customHeight="1">
      <c r="A98" s="9">
        <v>77</v>
      </c>
      <c r="B98" s="136">
        <v>412973</v>
      </c>
      <c r="C98" s="19" t="s">
        <v>101</v>
      </c>
      <c r="D98" s="221">
        <f>'Одјељење за привреду'!D47</f>
        <v>1341</v>
      </c>
      <c r="E98" s="221">
        <f>'Одјељење за привреду'!E47</f>
        <v>1500</v>
      </c>
      <c r="F98" s="221">
        <f>'Одјељење за привреду'!F47</f>
        <v>903</v>
      </c>
      <c r="G98" s="221">
        <f>'Одјељење за привреду'!G47</f>
        <v>1500</v>
      </c>
      <c r="H98" s="221">
        <f>'Одјељење за привреду'!H47</f>
        <v>2700</v>
      </c>
      <c r="I98" s="54">
        <f t="shared" si="12"/>
        <v>180</v>
      </c>
      <c r="J98" s="54">
        <f t="shared" si="13"/>
        <v>180</v>
      </c>
    </row>
    <row r="99" spans="1:10" s="5" customFormat="1" ht="25.5" customHeight="1">
      <c r="A99" s="9">
        <v>78</v>
      </c>
      <c r="B99" s="9">
        <v>412979</v>
      </c>
      <c r="C99" s="51" t="s">
        <v>102</v>
      </c>
      <c r="D99" s="221">
        <f>'Одјељење за привреду'!D48+'начелник општине'!D54</f>
        <v>9154</v>
      </c>
      <c r="E99" s="221">
        <f>'начелник општине'!E54+'Одјељење за привреду'!E48</f>
        <v>9610</v>
      </c>
      <c r="F99" s="221">
        <f>'начелник општине'!F54+'Одјељење за привреду'!F48</f>
        <v>0</v>
      </c>
      <c r="G99" s="221">
        <f>'начелник општине'!G54+'Одјељење за привреду'!G48</f>
        <v>0</v>
      </c>
      <c r="H99" s="221">
        <f>'начелник општине'!H54+'Одјељење за привреду'!H48</f>
        <v>0</v>
      </c>
      <c r="I99" s="54">
        <f t="shared" si="12"/>
        <v>0</v>
      </c>
      <c r="J99" s="54" t="e">
        <f t="shared" si="13"/>
        <v>#DIV/0!</v>
      </c>
    </row>
    <row r="100" spans="1:12" ht="25.5" customHeight="1">
      <c r="A100" s="9">
        <v>79</v>
      </c>
      <c r="B100" s="9">
        <v>412991</v>
      </c>
      <c r="C100" s="19" t="s">
        <v>440</v>
      </c>
      <c r="D100" s="221">
        <f>'начелник општине'!D55</f>
        <v>14406</v>
      </c>
      <c r="E100" s="221">
        <f>'начелник општине'!E55</f>
        <v>11000</v>
      </c>
      <c r="F100" s="221">
        <f>'начелник општине'!F55</f>
        <v>9651</v>
      </c>
      <c r="G100" s="221">
        <f>'начелник општине'!G55</f>
        <v>11000</v>
      </c>
      <c r="H100" s="221">
        <f>'начелник општине'!H55</f>
        <v>11000</v>
      </c>
      <c r="I100" s="54">
        <f t="shared" si="12"/>
        <v>100</v>
      </c>
      <c r="J100" s="54">
        <f t="shared" si="13"/>
        <v>100</v>
      </c>
      <c r="L100" s="204"/>
    </row>
    <row r="101" spans="1:10" ht="25.5" customHeight="1">
      <c r="A101" s="9">
        <v>80</v>
      </c>
      <c r="B101" s="9">
        <v>412999</v>
      </c>
      <c r="C101" s="19" t="s">
        <v>104</v>
      </c>
      <c r="D101" s="221">
        <f>'Одјељење за привреду'!D49</f>
        <v>800</v>
      </c>
      <c r="E101" s="221">
        <f>'Одјељење за привреду'!E49</f>
        <v>1500</v>
      </c>
      <c r="F101" s="221">
        <f>'Одјељење за привреду'!F49</f>
        <v>1000</v>
      </c>
      <c r="G101" s="221">
        <f>'Одјељење за привреду'!G49</f>
        <v>1500</v>
      </c>
      <c r="H101" s="221">
        <f>'Одјељење за привреду'!H49</f>
        <v>1500</v>
      </c>
      <c r="I101" s="54">
        <f t="shared" si="12"/>
        <v>100</v>
      </c>
      <c r="J101" s="54">
        <f t="shared" si="13"/>
        <v>100</v>
      </c>
    </row>
    <row r="102" spans="1:10" ht="25.5" customHeight="1">
      <c r="A102" s="9">
        <v>81</v>
      </c>
      <c r="B102" s="9">
        <v>412999</v>
      </c>
      <c r="C102" s="19" t="s">
        <v>105</v>
      </c>
      <c r="D102" s="221">
        <f>'Одјељење за привреду'!D50</f>
        <v>156</v>
      </c>
      <c r="E102" s="221">
        <f>'Одјељење за привреду'!E50</f>
        <v>3000</v>
      </c>
      <c r="F102" s="221">
        <f>'Одјељење за привреду'!F50</f>
        <v>0</v>
      </c>
      <c r="G102" s="221">
        <f>'Одјељење за привреду'!G50</f>
        <v>3000</v>
      </c>
      <c r="H102" s="221">
        <f>'Одјељење за привреду'!H50</f>
        <v>3000</v>
      </c>
      <c r="I102" s="54">
        <f t="shared" si="12"/>
        <v>100</v>
      </c>
      <c r="J102" s="54">
        <f t="shared" si="13"/>
        <v>100</v>
      </c>
    </row>
    <row r="103" spans="1:10" ht="25.5" customHeight="1">
      <c r="A103" s="9">
        <v>82</v>
      </c>
      <c r="B103" s="9">
        <v>412999</v>
      </c>
      <c r="C103" s="19" t="s">
        <v>441</v>
      </c>
      <c r="D103" s="221">
        <f>'начелник општине'!D56+'Скупштина општине'!D28</f>
        <v>0</v>
      </c>
      <c r="E103" s="221">
        <f>'начелник општине'!E56+'Скупштина општине'!E28</f>
        <v>17000</v>
      </c>
      <c r="F103" s="221">
        <f>'начелник општине'!F56+'Скупштина општине'!F28</f>
        <v>637</v>
      </c>
      <c r="G103" s="221">
        <f>'начелник општине'!G56+'Скупштина општине'!G28</f>
        <v>17000</v>
      </c>
      <c r="H103" s="221">
        <f>'начелник општине'!H56+'Скупштина општине'!H28</f>
        <v>15000</v>
      </c>
      <c r="I103" s="54">
        <f t="shared" si="12"/>
        <v>88.23529411764706</v>
      </c>
      <c r="J103" s="54">
        <f t="shared" si="13"/>
        <v>88.23529411764706</v>
      </c>
    </row>
    <row r="104" spans="1:10" ht="25.5" customHeight="1">
      <c r="A104" s="9">
        <v>83</v>
      </c>
      <c r="B104" s="9">
        <v>412999</v>
      </c>
      <c r="C104" s="19" t="s">
        <v>108</v>
      </c>
      <c r="D104" s="221">
        <f>'начелник општине'!D57</f>
        <v>11887</v>
      </c>
      <c r="E104" s="221">
        <f>'начелник општине'!E57</f>
        <v>10000</v>
      </c>
      <c r="F104" s="221">
        <f>'начелник општине'!F57</f>
        <v>2516</v>
      </c>
      <c r="G104" s="221">
        <f>'начелник општине'!G57</f>
        <v>10000</v>
      </c>
      <c r="H104" s="221">
        <f>'начелник општине'!H57</f>
        <v>10000</v>
      </c>
      <c r="I104" s="54">
        <f>H104/E104*100</f>
        <v>100</v>
      </c>
      <c r="J104" s="54">
        <f>H104/G104*100</f>
        <v>100</v>
      </c>
    </row>
    <row r="105" spans="1:10" s="5" customFormat="1" ht="25.5" customHeight="1">
      <c r="A105" s="9">
        <v>84</v>
      </c>
      <c r="B105" s="9">
        <v>412999</v>
      </c>
      <c r="C105" s="51" t="s">
        <v>109</v>
      </c>
      <c r="D105" s="221">
        <f>'начелник општине'!D58</f>
        <v>0</v>
      </c>
      <c r="E105" s="221">
        <f>'начелник општине'!E58</f>
        <v>15950</v>
      </c>
      <c r="F105" s="221">
        <f>'начелник општине'!F58</f>
        <v>10420</v>
      </c>
      <c r="G105" s="221">
        <f>'начелник општине'!G58</f>
        <v>15950</v>
      </c>
      <c r="H105" s="221">
        <f>'начелник општине'!H58</f>
        <v>18300</v>
      </c>
      <c r="I105" s="54">
        <f>H105/E105*100</f>
        <v>114.73354231974922</v>
      </c>
      <c r="J105" s="54">
        <f>H105/G105*100</f>
        <v>114.73354231974922</v>
      </c>
    </row>
    <row r="106" spans="1:10" s="5" customFormat="1" ht="25.5" customHeight="1">
      <c r="A106" s="9">
        <v>85</v>
      </c>
      <c r="B106" s="9">
        <v>412999</v>
      </c>
      <c r="C106" s="51" t="s">
        <v>110</v>
      </c>
      <c r="D106" s="221">
        <f>'начелник општине'!D59</f>
        <v>0</v>
      </c>
      <c r="E106" s="221">
        <f>'начелник општине'!E59</f>
        <v>5000</v>
      </c>
      <c r="F106" s="221">
        <f>'начелник општине'!F59</f>
        <v>0</v>
      </c>
      <c r="G106" s="221">
        <f>'начелник општине'!G59</f>
        <v>0</v>
      </c>
      <c r="H106" s="221">
        <f>'начелник општине'!H59</f>
        <v>1000</v>
      </c>
      <c r="I106" s="54">
        <f>H106/E106*100</f>
        <v>20</v>
      </c>
      <c r="J106" s="54" t="e">
        <f>H106/G106*100</f>
        <v>#DIV/0!</v>
      </c>
    </row>
    <row r="107" spans="1:10" ht="25.5" customHeight="1">
      <c r="A107" s="9">
        <v>86</v>
      </c>
      <c r="B107" s="9">
        <v>412999</v>
      </c>
      <c r="C107" s="19" t="s">
        <v>111</v>
      </c>
      <c r="D107" s="221">
        <f>'начелник општине'!D60</f>
        <v>17237</v>
      </c>
      <c r="E107" s="221">
        <f>'начелник општине'!E60</f>
        <v>4790</v>
      </c>
      <c r="F107" s="221">
        <f>'начелник општине'!F60</f>
        <v>8825</v>
      </c>
      <c r="G107" s="221">
        <f>'начелник општине'!G60</f>
        <v>10000</v>
      </c>
      <c r="H107" s="221">
        <f>'начелник општине'!H60</f>
        <v>10000</v>
      </c>
      <c r="I107" s="54">
        <f t="shared" si="12"/>
        <v>208.76826722338205</v>
      </c>
      <c r="J107" s="54">
        <f t="shared" si="13"/>
        <v>100</v>
      </c>
    </row>
    <row r="108" spans="1:10" ht="25.5" customHeight="1">
      <c r="A108" s="9"/>
      <c r="B108" s="9"/>
      <c r="C108" s="23"/>
      <c r="D108" s="228"/>
      <c r="E108" s="228"/>
      <c r="F108" s="228"/>
      <c r="G108" s="228"/>
      <c r="H108" s="228"/>
      <c r="I108" s="66"/>
      <c r="J108" s="66"/>
    </row>
    <row r="109" spans="1:10" ht="25.5" customHeight="1">
      <c r="A109" s="9">
        <v>87</v>
      </c>
      <c r="B109" s="145">
        <v>413000</v>
      </c>
      <c r="C109" s="18" t="s">
        <v>668</v>
      </c>
      <c r="D109" s="232">
        <f>SUM(D110:D113)</f>
        <v>51687</v>
      </c>
      <c r="E109" s="232">
        <f>SUM(E110:E113)</f>
        <v>55628</v>
      </c>
      <c r="F109" s="232">
        <f>SUM(F110:F113)</f>
        <v>36745</v>
      </c>
      <c r="G109" s="232">
        <f>SUM(G110:G113)</f>
        <v>48820</v>
      </c>
      <c r="H109" s="232">
        <f>SUM(H110:H113)</f>
        <v>35517</v>
      </c>
      <c r="I109" s="66">
        <f>H109/E109*100</f>
        <v>63.8473430646437</v>
      </c>
      <c r="J109" s="66">
        <f>H109/G109*100</f>
        <v>72.75092175337976</v>
      </c>
    </row>
    <row r="110" spans="1:10" ht="25.5" customHeight="1">
      <c r="A110" s="9">
        <v>88</v>
      </c>
      <c r="B110" s="9">
        <v>413341</v>
      </c>
      <c r="C110" s="19" t="s">
        <v>112</v>
      </c>
      <c r="D110" s="221">
        <f>'Одјељење за привреду'!D53</f>
        <v>29804</v>
      </c>
      <c r="E110" s="221">
        <f>'Одјељење за привреду'!E53</f>
        <v>25000</v>
      </c>
      <c r="F110" s="221">
        <f>'Одјељење за привреду'!F53</f>
        <v>16517</v>
      </c>
      <c r="G110" s="221">
        <f>'Одјељење за привреду'!G53</f>
        <v>22000</v>
      </c>
      <c r="H110" s="221">
        <f>'Одјељење за привреду'!H53</f>
        <v>15000</v>
      </c>
      <c r="I110" s="54">
        <f>H110/E110*100</f>
        <v>60</v>
      </c>
      <c r="J110" s="54">
        <f>H110/G110*100</f>
        <v>68.18181818181817</v>
      </c>
    </row>
    <row r="111" spans="1:10" ht="25.5" customHeight="1">
      <c r="A111" s="9">
        <v>89</v>
      </c>
      <c r="B111" s="9">
        <v>413341</v>
      </c>
      <c r="C111" s="19" t="s">
        <v>113</v>
      </c>
      <c r="D111" s="221">
        <f>'Одјељење за привреду'!D54</f>
        <v>11958</v>
      </c>
      <c r="E111" s="221">
        <f>'Одјељење за привреду'!E54</f>
        <v>6150</v>
      </c>
      <c r="F111" s="221">
        <f>'Одјељење за привреду'!F54</f>
        <v>4787</v>
      </c>
      <c r="G111" s="221">
        <f>'Одјељење за привреду'!G54</f>
        <v>5585</v>
      </c>
      <c r="H111" s="221">
        <f>'Одјељење за привреду'!H54</f>
        <v>443</v>
      </c>
      <c r="I111" s="54">
        <f>H111/E111*100</f>
        <v>7.203252032520326</v>
      </c>
      <c r="J111" s="54">
        <f>H111/G111*100</f>
        <v>7.9319606087735</v>
      </c>
    </row>
    <row r="112" spans="1:10" s="5" customFormat="1" ht="25.5" customHeight="1">
      <c r="A112" s="9">
        <v>90</v>
      </c>
      <c r="B112" s="9">
        <v>413341</v>
      </c>
      <c r="C112" s="19" t="s">
        <v>114</v>
      </c>
      <c r="D112" s="221">
        <f>'Одјељење за привреду'!D55</f>
        <v>6702</v>
      </c>
      <c r="E112" s="221">
        <f>'Одјељење за привреду'!E55</f>
        <v>18720</v>
      </c>
      <c r="F112" s="221">
        <f>'Одјељење за привреду'!F55</f>
        <v>14008</v>
      </c>
      <c r="G112" s="221">
        <f>'Одјељење за привреду'!G55</f>
        <v>18235</v>
      </c>
      <c r="H112" s="221">
        <f>'Одјељење за привреду'!H55</f>
        <v>14316</v>
      </c>
      <c r="I112" s="54">
        <f>H112/E112*100</f>
        <v>76.47435897435896</v>
      </c>
      <c r="J112" s="54">
        <f>H112/G112*100</f>
        <v>78.50836303811352</v>
      </c>
    </row>
    <row r="113" spans="1:10" s="5" customFormat="1" ht="25.5" customHeight="1">
      <c r="A113" s="9">
        <v>91</v>
      </c>
      <c r="B113" s="9">
        <v>413341</v>
      </c>
      <c r="C113" s="19" t="s">
        <v>442</v>
      </c>
      <c r="D113" s="221">
        <f>'Одјељење за привреду'!D56</f>
        <v>3223</v>
      </c>
      <c r="E113" s="221">
        <f>'Одјељење за привреду'!E56</f>
        <v>5758</v>
      </c>
      <c r="F113" s="221">
        <f>'Одјељење за привреду'!F56</f>
        <v>1433</v>
      </c>
      <c r="G113" s="221">
        <f>'Одјељење за привреду'!G56</f>
        <v>3000</v>
      </c>
      <c r="H113" s="221">
        <f>'Одјељење за привреду'!H56</f>
        <v>5758</v>
      </c>
      <c r="I113" s="54">
        <f>H113/E113*100</f>
        <v>100</v>
      </c>
      <c r="J113" s="54">
        <f>H113/G113*100</f>
        <v>191.93333333333334</v>
      </c>
    </row>
    <row r="114" spans="1:10" ht="26.25" customHeight="1">
      <c r="A114" s="9">
        <v>92</v>
      </c>
      <c r="B114" s="145">
        <v>414000</v>
      </c>
      <c r="C114" s="18" t="s">
        <v>667</v>
      </c>
      <c r="D114" s="253">
        <f>SUM(D115:D119)</f>
        <v>365031</v>
      </c>
      <c r="E114" s="253">
        <f>SUM(E115:E119)</f>
        <v>300000</v>
      </c>
      <c r="F114" s="253">
        <f>SUM(F115:F119)</f>
        <v>175144</v>
      </c>
      <c r="G114" s="253">
        <f>SUM(G115:G119)</f>
        <v>307500</v>
      </c>
      <c r="H114" s="253">
        <f>SUM(H115:H119)</f>
        <v>326000</v>
      </c>
      <c r="I114" s="66">
        <f aca="true" t="shared" si="14" ref="I114:I119">H114/E114*100</f>
        <v>108.66666666666667</v>
      </c>
      <c r="J114" s="66">
        <f aca="true" t="shared" si="15" ref="J114:J119">H114/G114*100</f>
        <v>106.01626016260161</v>
      </c>
    </row>
    <row r="115" spans="1:10" ht="26.25" customHeight="1">
      <c r="A115" s="9">
        <v>93</v>
      </c>
      <c r="B115" s="37">
        <v>414141</v>
      </c>
      <c r="C115" s="51" t="s">
        <v>116</v>
      </c>
      <c r="D115" s="227">
        <f>'Одјељење за привреду'!D59</f>
        <v>59177</v>
      </c>
      <c r="E115" s="227">
        <f>'Одјељење за привреду'!E59</f>
        <v>96000</v>
      </c>
      <c r="F115" s="227">
        <f>'Одјељење за привреду'!F59</f>
        <v>35340</v>
      </c>
      <c r="G115" s="227">
        <f>'Одјељење за привреду'!G59</f>
        <v>96000</v>
      </c>
      <c r="H115" s="227">
        <f>'Одјељење за привреду'!H59</f>
        <v>96000</v>
      </c>
      <c r="I115" s="47">
        <f t="shared" si="14"/>
        <v>100</v>
      </c>
      <c r="J115" s="47">
        <f t="shared" si="15"/>
        <v>100</v>
      </c>
    </row>
    <row r="116" spans="1:10" ht="26.25" customHeight="1">
      <c r="A116" s="9">
        <v>94</v>
      </c>
      <c r="B116" s="9">
        <v>414142</v>
      </c>
      <c r="C116" s="19" t="s">
        <v>443</v>
      </c>
      <c r="D116" s="221">
        <f>'Одјељење за привреду'!D60</f>
        <v>43406</v>
      </c>
      <c r="E116" s="221">
        <f>'Одјељење за привреду'!E60</f>
        <v>44000</v>
      </c>
      <c r="F116" s="221">
        <f>'Одјељење за привреду'!F60</f>
        <v>31986</v>
      </c>
      <c r="G116" s="221">
        <f>'Одјељење за привреду'!G60</f>
        <v>44000</v>
      </c>
      <c r="H116" s="221">
        <f>'Одјељење за привреду'!H60</f>
        <v>44000</v>
      </c>
      <c r="I116" s="54">
        <f t="shared" si="14"/>
        <v>100</v>
      </c>
      <c r="J116" s="54">
        <f t="shared" si="15"/>
        <v>100</v>
      </c>
    </row>
    <row r="117" spans="1:10" ht="26.25" customHeight="1">
      <c r="A117" s="9">
        <v>95</v>
      </c>
      <c r="B117" s="37">
        <v>414149</v>
      </c>
      <c r="C117" s="51" t="s">
        <v>118</v>
      </c>
      <c r="D117" s="221">
        <f>'Одјељење за привреду'!D61</f>
        <v>158000</v>
      </c>
      <c r="E117" s="221">
        <f>'Одјељење за привреду'!E61</f>
        <v>70000</v>
      </c>
      <c r="F117" s="221">
        <f>'Одјељење за привреду'!F61</f>
        <v>71497</v>
      </c>
      <c r="G117" s="221">
        <f>'Одјељење за привреду'!G61</f>
        <v>89000</v>
      </c>
      <c r="H117" s="221">
        <f>'Одјељење за привреду'!H61</f>
        <v>70000</v>
      </c>
      <c r="I117" s="47">
        <f t="shared" si="14"/>
        <v>100</v>
      </c>
      <c r="J117" s="47">
        <f t="shared" si="15"/>
        <v>78.65168539325843</v>
      </c>
    </row>
    <row r="118" spans="1:10" ht="26.25" customHeight="1">
      <c r="A118" s="9">
        <v>96</v>
      </c>
      <c r="B118" s="37">
        <v>414149</v>
      </c>
      <c r="C118" s="51" t="s">
        <v>119</v>
      </c>
      <c r="D118" s="221">
        <f>'начелник општине'!D63</f>
        <v>74448</v>
      </c>
      <c r="E118" s="221">
        <f>'начелник општине'!E63</f>
        <v>70000</v>
      </c>
      <c r="F118" s="221">
        <f>'начелник општине'!F63</f>
        <v>36321</v>
      </c>
      <c r="G118" s="221">
        <f>'начелник општине'!G63</f>
        <v>58500</v>
      </c>
      <c r="H118" s="221">
        <f>'начелник општине'!H63</f>
        <v>70000</v>
      </c>
      <c r="I118" s="47">
        <f t="shared" si="14"/>
        <v>100</v>
      </c>
      <c r="J118" s="47">
        <f t="shared" si="15"/>
        <v>119.65811965811966</v>
      </c>
    </row>
    <row r="119" spans="1:10" s="5" customFormat="1" ht="26.25" customHeight="1">
      <c r="A119" s="9">
        <v>97</v>
      </c>
      <c r="B119" s="9">
        <v>414149</v>
      </c>
      <c r="C119" s="51" t="s">
        <v>120</v>
      </c>
      <c r="D119" s="221">
        <f>'начелник општине'!D64</f>
        <v>30000</v>
      </c>
      <c r="E119" s="228">
        <f>'начелник општине'!E64</f>
        <v>20000</v>
      </c>
      <c r="F119" s="228">
        <f>'начелник општине'!F64</f>
        <v>0</v>
      </c>
      <c r="G119" s="228">
        <f>'начелник општине'!G64</f>
        <v>20000</v>
      </c>
      <c r="H119" s="228">
        <f>'начелник општине'!H64</f>
        <v>46000</v>
      </c>
      <c r="I119" s="54">
        <f t="shared" si="14"/>
        <v>229.99999999999997</v>
      </c>
      <c r="J119" s="54">
        <f t="shared" si="15"/>
        <v>229.99999999999997</v>
      </c>
    </row>
    <row r="120" spans="1:10" s="5" customFormat="1" ht="25.5" customHeight="1">
      <c r="A120" s="9"/>
      <c r="B120" s="9"/>
      <c r="C120" s="51"/>
      <c r="D120" s="228"/>
      <c r="E120" s="228"/>
      <c r="F120" s="228"/>
      <c r="G120" s="228"/>
      <c r="H120" s="228"/>
      <c r="I120" s="54"/>
      <c r="J120" s="54"/>
    </row>
    <row r="121" spans="1:10" ht="25.5" customHeight="1">
      <c r="A121" s="9">
        <v>98</v>
      </c>
      <c r="B121" s="145">
        <v>415000</v>
      </c>
      <c r="C121" s="15" t="s">
        <v>745</v>
      </c>
      <c r="D121" s="232">
        <f>D122+D150</f>
        <v>178081</v>
      </c>
      <c r="E121" s="232">
        <f>E122+E150</f>
        <v>173200</v>
      </c>
      <c r="F121" s="232">
        <f>F122+F150</f>
        <v>90566</v>
      </c>
      <c r="G121" s="232">
        <f>G122+G150</f>
        <v>168600</v>
      </c>
      <c r="H121" s="232">
        <f>H122+H150</f>
        <v>173200</v>
      </c>
      <c r="I121" s="66">
        <f aca="true" t="shared" si="16" ref="I121:I149">H121/E121*100</f>
        <v>100</v>
      </c>
      <c r="J121" s="66">
        <f aca="true" t="shared" si="17" ref="J121:J149">H121/G121*100</f>
        <v>102.72835112692763</v>
      </c>
    </row>
    <row r="122" spans="1:10" ht="25.5" customHeight="1">
      <c r="A122" s="9">
        <v>99</v>
      </c>
      <c r="B122" s="145">
        <v>415210</v>
      </c>
      <c r="C122" s="18" t="s">
        <v>744</v>
      </c>
      <c r="D122" s="232">
        <f>SUM(D123:D149)</f>
        <v>105754</v>
      </c>
      <c r="E122" s="232">
        <f>SUM(E123:E149)</f>
        <v>105700</v>
      </c>
      <c r="F122" s="232">
        <f>SUM(F123:F149)</f>
        <v>80566</v>
      </c>
      <c r="G122" s="232">
        <f>SUM(G123:G149)</f>
        <v>106100</v>
      </c>
      <c r="H122" s="232">
        <f>SUM(H123:H149)</f>
        <v>115700</v>
      </c>
      <c r="I122" s="66">
        <f t="shared" si="16"/>
        <v>109.46073793755913</v>
      </c>
      <c r="J122" s="66">
        <f t="shared" si="17"/>
        <v>109.04806786050895</v>
      </c>
    </row>
    <row r="123" spans="1:10" ht="25.5" customHeight="1">
      <c r="A123" s="9">
        <v>100</v>
      </c>
      <c r="B123" s="9">
        <v>415211</v>
      </c>
      <c r="C123" s="19" t="s">
        <v>121</v>
      </c>
      <c r="D123" s="227">
        <f>'Одјељење за општу управу'!D46+'Скупштина општине'!D33</f>
        <v>8000</v>
      </c>
      <c r="E123" s="227">
        <f>'Одјељење за општу управу'!E46+'Скупштина општине'!E33</f>
        <v>8000</v>
      </c>
      <c r="F123" s="227">
        <f>'Одјељење за општу управу'!F46+'Скупштина општине'!F33</f>
        <v>8000</v>
      </c>
      <c r="G123" s="227">
        <f>'Одјељење за општу управу'!G46+'Скупштина општине'!G33</f>
        <v>8000</v>
      </c>
      <c r="H123" s="227">
        <f>'Одјељење за општу управу'!H46+'Скупштина општине'!H33</f>
        <v>8000</v>
      </c>
      <c r="I123" s="54">
        <f t="shared" si="16"/>
        <v>100</v>
      </c>
      <c r="J123" s="54">
        <f t="shared" si="17"/>
        <v>100</v>
      </c>
    </row>
    <row r="124" spans="1:10" ht="25.5" customHeight="1">
      <c r="A124" s="9">
        <v>101</v>
      </c>
      <c r="B124" s="9">
        <v>415212</v>
      </c>
      <c r="C124" s="19" t="s">
        <v>444</v>
      </c>
      <c r="D124" s="227">
        <f>'Одјељење за општу управу'!D47</f>
        <v>9996</v>
      </c>
      <c r="E124" s="227">
        <f>'Одјељење за општу управу'!E47</f>
        <v>10000</v>
      </c>
      <c r="F124" s="227">
        <f>'Одјељење за општу управу'!F47</f>
        <v>7497</v>
      </c>
      <c r="G124" s="227">
        <f>'Одјељење за општу управу'!G47</f>
        <v>10000</v>
      </c>
      <c r="H124" s="227">
        <f>'Одјељење за општу управу'!H47</f>
        <v>10000</v>
      </c>
      <c r="I124" s="54">
        <f t="shared" si="16"/>
        <v>100</v>
      </c>
      <c r="J124" s="54">
        <f t="shared" si="17"/>
        <v>100</v>
      </c>
    </row>
    <row r="125" spans="1:13" s="5" customFormat="1" ht="25.5" customHeight="1">
      <c r="A125" s="9">
        <v>102</v>
      </c>
      <c r="B125" s="9">
        <v>415212</v>
      </c>
      <c r="C125" s="19" t="s">
        <v>504</v>
      </c>
      <c r="D125" s="227">
        <f>'Одјељење за општу управу'!D48</f>
        <v>500</v>
      </c>
      <c r="E125" s="227">
        <f>'Одјељење за општу управу'!E48</f>
        <v>0</v>
      </c>
      <c r="F125" s="227">
        <f>'Одјељење за општу управу'!F48</f>
        <v>0</v>
      </c>
      <c r="G125" s="227">
        <f>'Одјељење за општу управу'!G48</f>
        <v>0</v>
      </c>
      <c r="H125" s="227">
        <f>'Одјељење за општу управу'!H48</f>
        <v>0</v>
      </c>
      <c r="I125" s="54" t="e">
        <f t="shared" si="16"/>
        <v>#DIV/0!</v>
      </c>
      <c r="J125" s="54" t="e">
        <f t="shared" si="17"/>
        <v>#DIV/0!</v>
      </c>
      <c r="M125" s="103"/>
    </row>
    <row r="126" spans="1:10" ht="25.5" customHeight="1">
      <c r="A126" s="9">
        <v>103</v>
      </c>
      <c r="B126" s="9">
        <v>415213</v>
      </c>
      <c r="C126" s="19" t="s">
        <v>445</v>
      </c>
      <c r="D126" s="227">
        <f>'Одјељење за општу управу'!D49</f>
        <v>2500</v>
      </c>
      <c r="E126" s="227">
        <f>'Одјељење за општу управу'!E49</f>
        <v>2500</v>
      </c>
      <c r="F126" s="227">
        <f>'Одјељење за општу управу'!F49</f>
        <v>2240</v>
      </c>
      <c r="G126" s="227">
        <f>'Одјељење за општу управу'!G49</f>
        <v>2500</v>
      </c>
      <c r="H126" s="227">
        <f>'Одјељење за општу управу'!H49</f>
        <v>2500</v>
      </c>
      <c r="I126" s="54">
        <f t="shared" si="16"/>
        <v>100</v>
      </c>
      <c r="J126" s="54">
        <f t="shared" si="17"/>
        <v>100</v>
      </c>
    </row>
    <row r="127" spans="1:10" s="5" customFormat="1" ht="25.5" customHeight="1">
      <c r="A127" s="9">
        <v>104</v>
      </c>
      <c r="B127" s="9">
        <v>415213</v>
      </c>
      <c r="C127" s="51" t="s">
        <v>130</v>
      </c>
      <c r="D127" s="227">
        <f>'Одјељење за општу управу'!D50</f>
        <v>3000</v>
      </c>
      <c r="E127" s="221">
        <f>'Одјељење за општу управу'!E50</f>
        <v>4000</v>
      </c>
      <c r="F127" s="221">
        <f>'Одјељење за општу управу'!F50</f>
        <v>2998</v>
      </c>
      <c r="G127" s="221">
        <f>'Одјељење за општу управу'!G50</f>
        <v>4000</v>
      </c>
      <c r="H127" s="221">
        <f>'Одјељење за општу управу'!H50</f>
        <v>4000</v>
      </c>
      <c r="I127" s="54">
        <f t="shared" si="16"/>
        <v>100</v>
      </c>
      <c r="J127" s="54">
        <f t="shared" si="17"/>
        <v>100</v>
      </c>
    </row>
    <row r="128" spans="1:10" ht="25.5" customHeight="1">
      <c r="A128" s="9">
        <v>105</v>
      </c>
      <c r="B128" s="9">
        <v>415213</v>
      </c>
      <c r="C128" s="19" t="s">
        <v>447</v>
      </c>
      <c r="D128" s="227">
        <f>'Одјељење за општу управу'!D51</f>
        <v>6000</v>
      </c>
      <c r="E128" s="227">
        <f>'Одјељење за општу управу'!E51</f>
        <v>4000</v>
      </c>
      <c r="F128" s="227">
        <f>'Одјељење за општу управу'!F51</f>
        <v>2997</v>
      </c>
      <c r="G128" s="227">
        <f>'Одјељење за општу управу'!G51</f>
        <v>4000</v>
      </c>
      <c r="H128" s="227">
        <f>'Одјељење за општу управу'!H51</f>
        <v>4000</v>
      </c>
      <c r="I128" s="54">
        <f t="shared" si="16"/>
        <v>100</v>
      </c>
      <c r="J128" s="54">
        <f t="shared" si="17"/>
        <v>100</v>
      </c>
    </row>
    <row r="129" spans="1:10" s="5" customFormat="1" ht="25.5" customHeight="1">
      <c r="A129" s="9">
        <v>106</v>
      </c>
      <c r="B129" s="9">
        <v>415213</v>
      </c>
      <c r="C129" s="19" t="s">
        <v>652</v>
      </c>
      <c r="D129" s="227">
        <f>'Одјељење за општу управу'!D52</f>
        <v>0</v>
      </c>
      <c r="E129" s="227">
        <f>'Одјељење за општу управу'!E52</f>
        <v>0</v>
      </c>
      <c r="F129" s="227">
        <f>'Одјељење за општу управу'!F52</f>
        <v>0</v>
      </c>
      <c r="G129" s="227">
        <f>'Одјељење за општу управу'!G52</f>
        <v>0</v>
      </c>
      <c r="H129" s="227">
        <f>'Одјељење за општу управу'!H52</f>
        <v>1000</v>
      </c>
      <c r="I129" s="54" t="e">
        <f t="shared" si="16"/>
        <v>#DIV/0!</v>
      </c>
      <c r="J129" s="54" t="e">
        <f t="shared" si="17"/>
        <v>#DIV/0!</v>
      </c>
    </row>
    <row r="130" spans="1:10" ht="25.5" customHeight="1">
      <c r="A130" s="9">
        <v>107</v>
      </c>
      <c r="B130" s="9">
        <v>415213</v>
      </c>
      <c r="C130" s="19" t="s">
        <v>449</v>
      </c>
      <c r="D130" s="227">
        <f>'Одјељење за општу управу'!D53</f>
        <v>385</v>
      </c>
      <c r="E130" s="227">
        <f>'Одјељење за општу управу'!E53</f>
        <v>4000</v>
      </c>
      <c r="F130" s="227">
        <f>'Одјељење за општу управу'!F53</f>
        <v>1171</v>
      </c>
      <c r="G130" s="227">
        <f>'Одјељење за општу управу'!G53</f>
        <v>4000</v>
      </c>
      <c r="H130" s="227">
        <f>'Одјељење за општу управу'!H53</f>
        <v>4000</v>
      </c>
      <c r="I130" s="54">
        <f t="shared" si="16"/>
        <v>100</v>
      </c>
      <c r="J130" s="54">
        <f t="shared" si="17"/>
        <v>100</v>
      </c>
    </row>
    <row r="131" spans="1:10" s="5" customFormat="1" ht="25.5" customHeight="1">
      <c r="A131" s="9">
        <v>108</v>
      </c>
      <c r="B131" s="9">
        <v>415214</v>
      </c>
      <c r="C131" s="51" t="s">
        <v>140</v>
      </c>
      <c r="D131" s="227">
        <f>'Одјељење за општу управу'!D54</f>
        <v>7500</v>
      </c>
      <c r="E131" s="221">
        <f>'Одјељење за општу управу'!E54</f>
        <v>7500</v>
      </c>
      <c r="F131" s="221">
        <f>'Одјељење за општу управу'!F54</f>
        <v>3750</v>
      </c>
      <c r="G131" s="221">
        <f>'Одјељење за општу управу'!G54</f>
        <v>7500</v>
      </c>
      <c r="H131" s="221">
        <f>'Одјељење за општу управу'!H54</f>
        <v>7500</v>
      </c>
      <c r="I131" s="54">
        <f t="shared" si="16"/>
        <v>100</v>
      </c>
      <c r="J131" s="54">
        <f t="shared" si="17"/>
        <v>100</v>
      </c>
    </row>
    <row r="132" spans="1:10" s="5" customFormat="1" ht="25.5" customHeight="1">
      <c r="A132" s="9">
        <v>109</v>
      </c>
      <c r="B132" s="9">
        <v>415215</v>
      </c>
      <c r="C132" s="51" t="s">
        <v>132</v>
      </c>
      <c r="D132" s="227">
        <f>'Одјељење за општу управу'!D55</f>
        <v>3000</v>
      </c>
      <c r="E132" s="221">
        <f>'Одјељење за општу управу'!E55</f>
        <v>4000</v>
      </c>
      <c r="F132" s="221">
        <f>'Одјељење за општу управу'!F55</f>
        <v>2997</v>
      </c>
      <c r="G132" s="221">
        <f>'Одјељење за општу управу'!G55</f>
        <v>4000</v>
      </c>
      <c r="H132" s="221">
        <f>'Одјељење за општу управу'!H55</f>
        <v>4000</v>
      </c>
      <c r="I132" s="54">
        <f t="shared" si="16"/>
        <v>100</v>
      </c>
      <c r="J132" s="54">
        <f t="shared" si="17"/>
        <v>100</v>
      </c>
    </row>
    <row r="133" spans="1:10" s="5" customFormat="1" ht="25.5" customHeight="1">
      <c r="A133" s="9">
        <v>110</v>
      </c>
      <c r="B133" s="9">
        <v>415215</v>
      </c>
      <c r="C133" s="51" t="s">
        <v>133</v>
      </c>
      <c r="D133" s="227">
        <f>'Одјељење за општу управу'!D56</f>
        <v>1000</v>
      </c>
      <c r="E133" s="221">
        <f>'Одјељење за општу управу'!E56</f>
        <v>1000</v>
      </c>
      <c r="F133" s="221">
        <f>'Одјељење за општу управу'!F56</f>
        <v>747</v>
      </c>
      <c r="G133" s="221">
        <f>'Одјељење за општу управу'!G56</f>
        <v>1000</v>
      </c>
      <c r="H133" s="221">
        <f>'Одјељење за општу управу'!H56</f>
        <v>1000</v>
      </c>
      <c r="I133" s="54">
        <f t="shared" si="16"/>
        <v>100</v>
      </c>
      <c r="J133" s="54">
        <f t="shared" si="17"/>
        <v>100</v>
      </c>
    </row>
    <row r="134" spans="1:10" s="5" customFormat="1" ht="25.5" customHeight="1">
      <c r="A134" s="9">
        <v>111</v>
      </c>
      <c r="B134" s="9">
        <v>415215</v>
      </c>
      <c r="C134" s="51" t="s">
        <v>134</v>
      </c>
      <c r="D134" s="227">
        <f>'Одјељење за општу управу'!D57</f>
        <v>5000</v>
      </c>
      <c r="E134" s="221">
        <f>'Одјељење за општу управу'!E57</f>
        <v>4000</v>
      </c>
      <c r="F134" s="221">
        <f>'Одјељење за општу управу'!F57</f>
        <v>2997</v>
      </c>
      <c r="G134" s="221">
        <f>'Одјељење за општу управу'!G57</f>
        <v>4000</v>
      </c>
      <c r="H134" s="221">
        <f>'Одјељење за општу управу'!H57</f>
        <v>4000</v>
      </c>
      <c r="I134" s="54">
        <f t="shared" si="16"/>
        <v>100</v>
      </c>
      <c r="J134" s="54">
        <f t="shared" si="17"/>
        <v>100</v>
      </c>
    </row>
    <row r="135" spans="1:10" s="5" customFormat="1" ht="25.5" customHeight="1">
      <c r="A135" s="9">
        <v>112</v>
      </c>
      <c r="B135" s="9">
        <v>415215</v>
      </c>
      <c r="C135" s="51" t="s">
        <v>135</v>
      </c>
      <c r="D135" s="227">
        <f>'Одјељење за општу управу'!D58</f>
        <v>0</v>
      </c>
      <c r="E135" s="221">
        <f>'Одјељење за општу управу'!E58</f>
        <v>2000</v>
      </c>
      <c r="F135" s="221">
        <f>'Одјељење за општу управу'!F58</f>
        <v>1494</v>
      </c>
      <c r="G135" s="221">
        <f>'Одјељење за општу управу'!G58</f>
        <v>2000</v>
      </c>
      <c r="H135" s="221">
        <f>'Одјељење за општу управу'!H58</f>
        <v>2000</v>
      </c>
      <c r="I135" s="54">
        <f t="shared" si="16"/>
        <v>100</v>
      </c>
      <c r="J135" s="54">
        <f t="shared" si="17"/>
        <v>100</v>
      </c>
    </row>
    <row r="136" spans="1:10" s="5" customFormat="1" ht="25.5" customHeight="1">
      <c r="A136" s="9">
        <v>113</v>
      </c>
      <c r="B136" s="9">
        <v>415215</v>
      </c>
      <c r="C136" s="51" t="s">
        <v>716</v>
      </c>
      <c r="D136" s="227">
        <f>'Одјељење за општу управу'!D59</f>
        <v>0</v>
      </c>
      <c r="E136" s="227">
        <f>'Одјељење за општу управу'!E59</f>
        <v>0</v>
      </c>
      <c r="F136" s="227">
        <f>'Одјељење за општу управу'!F59</f>
        <v>0</v>
      </c>
      <c r="G136" s="227">
        <f>'Одјељење за општу управу'!G59</f>
        <v>0</v>
      </c>
      <c r="H136" s="227">
        <f>'Одјељење за општу управу'!H59</f>
        <v>2000</v>
      </c>
      <c r="I136" s="54" t="e">
        <f t="shared" si="16"/>
        <v>#DIV/0!</v>
      </c>
      <c r="J136" s="54" t="e">
        <f t="shared" si="17"/>
        <v>#DIV/0!</v>
      </c>
    </row>
    <row r="137" spans="1:10" ht="25.5" customHeight="1">
      <c r="A137" s="9">
        <v>114</v>
      </c>
      <c r="B137" s="9">
        <v>415215</v>
      </c>
      <c r="C137" s="19" t="s">
        <v>450</v>
      </c>
      <c r="D137" s="227">
        <f>'Одјељење за општу управу'!D60</f>
        <v>15700</v>
      </c>
      <c r="E137" s="227">
        <f>'Одјељење за општу управу'!E60</f>
        <v>10700</v>
      </c>
      <c r="F137" s="227">
        <f>'Одјељење за општу управу'!F60</f>
        <v>8019</v>
      </c>
      <c r="G137" s="227">
        <f>'Одјељење за општу управу'!G60</f>
        <v>10700</v>
      </c>
      <c r="H137" s="227">
        <f>'Одјељење за општу управу'!H60</f>
        <v>8700</v>
      </c>
      <c r="I137" s="54">
        <f t="shared" si="16"/>
        <v>81.30841121495327</v>
      </c>
      <c r="J137" s="54">
        <f t="shared" si="17"/>
        <v>81.30841121495327</v>
      </c>
    </row>
    <row r="138" spans="1:10" ht="25.5" customHeight="1">
      <c r="A138" s="9">
        <v>115</v>
      </c>
      <c r="B138" s="9">
        <v>415215</v>
      </c>
      <c r="C138" s="51" t="s">
        <v>131</v>
      </c>
      <c r="D138" s="227">
        <f>'Одјељење за општу управу'!D61</f>
        <v>5000</v>
      </c>
      <c r="E138" s="227">
        <f>'Одјељење за општу управу'!E61</f>
        <v>7000</v>
      </c>
      <c r="F138" s="227">
        <f>'Одјељење за општу управу'!F61</f>
        <v>5247</v>
      </c>
      <c r="G138" s="227">
        <f>'Одјељење за општу управу'!G61</f>
        <v>7000</v>
      </c>
      <c r="H138" s="227">
        <f>'Одјељење за општу управу'!H61</f>
        <v>10000</v>
      </c>
      <c r="I138" s="54">
        <f t="shared" si="16"/>
        <v>142.85714285714286</v>
      </c>
      <c r="J138" s="54">
        <f t="shared" si="17"/>
        <v>142.85714285714286</v>
      </c>
    </row>
    <row r="139" spans="1:10" s="5" customFormat="1" ht="25.5" customHeight="1">
      <c r="A139" s="9">
        <v>116</v>
      </c>
      <c r="B139" s="9">
        <v>415216</v>
      </c>
      <c r="C139" s="51" t="s">
        <v>136</v>
      </c>
      <c r="D139" s="227">
        <f>'Одјељење за општу управу'!D62</f>
        <v>1000</v>
      </c>
      <c r="E139" s="221">
        <f>'Одјељење за општу управу'!E62</f>
        <v>1000</v>
      </c>
      <c r="F139" s="221">
        <f>'Одјељење за општу управу'!F62</f>
        <v>747</v>
      </c>
      <c r="G139" s="221">
        <f>'Одјељење за општу управу'!G62</f>
        <v>1000</v>
      </c>
      <c r="H139" s="221">
        <f>'Одјељење за општу управу'!H62</f>
        <v>1000</v>
      </c>
      <c r="I139" s="54">
        <f t="shared" si="16"/>
        <v>100</v>
      </c>
      <c r="J139" s="54">
        <f t="shared" si="17"/>
        <v>100</v>
      </c>
    </row>
    <row r="140" spans="1:10" s="5" customFormat="1" ht="25.5" customHeight="1">
      <c r="A140" s="9">
        <v>117</v>
      </c>
      <c r="B140" s="9">
        <v>415216</v>
      </c>
      <c r="C140" s="19" t="s">
        <v>127</v>
      </c>
      <c r="D140" s="227">
        <f>'Одјељење за општу управу'!D63</f>
        <v>0</v>
      </c>
      <c r="E140" s="221">
        <f>'Одјељење за општу управу'!E63</f>
        <v>3000</v>
      </c>
      <c r="F140" s="221">
        <f>'Одјељење за општу управу'!F63</f>
        <v>2250</v>
      </c>
      <c r="G140" s="221">
        <f>'Одјељење за општу управу'!G63</f>
        <v>3000</v>
      </c>
      <c r="H140" s="221">
        <f>'Одјељење за општу управу'!H63</f>
        <v>3000</v>
      </c>
      <c r="I140" s="54">
        <f t="shared" si="16"/>
        <v>100</v>
      </c>
      <c r="J140" s="54">
        <f t="shared" si="17"/>
        <v>100</v>
      </c>
    </row>
    <row r="141" spans="1:10" s="5" customFormat="1" ht="25.5" customHeight="1">
      <c r="A141" s="9">
        <v>118</v>
      </c>
      <c r="B141" s="9">
        <v>415216</v>
      </c>
      <c r="C141" s="19" t="s">
        <v>126</v>
      </c>
      <c r="D141" s="227">
        <f>'Одјељење за општу управу'!D64</f>
        <v>1000</v>
      </c>
      <c r="E141" s="221">
        <f>'Одјељење за општу управу'!E64</f>
        <v>1000</v>
      </c>
      <c r="F141" s="221">
        <f>'Одјељење за општу управу'!F64</f>
        <v>747</v>
      </c>
      <c r="G141" s="221">
        <f>'Одјељење за општу управу'!G64</f>
        <v>1000</v>
      </c>
      <c r="H141" s="221">
        <f>'Одјељење за општу управу'!H64</f>
        <v>1000</v>
      </c>
      <c r="I141" s="54">
        <f t="shared" si="16"/>
        <v>100</v>
      </c>
      <c r="J141" s="54">
        <f t="shared" si="17"/>
        <v>100</v>
      </c>
    </row>
    <row r="142" spans="1:10" ht="25.5" customHeight="1">
      <c r="A142" s="9">
        <v>119</v>
      </c>
      <c r="B142" s="9">
        <v>415216</v>
      </c>
      <c r="C142" s="19" t="s">
        <v>453</v>
      </c>
      <c r="D142" s="227">
        <f>'Одјељење за општу управу'!D65</f>
        <v>13000</v>
      </c>
      <c r="E142" s="221">
        <f>'Одјељење за општу управу'!E65</f>
        <v>10000</v>
      </c>
      <c r="F142" s="221">
        <f>'Одјељење за општу управу'!F65</f>
        <v>10000</v>
      </c>
      <c r="G142" s="221">
        <f>'Одјељење за општу управу'!G65</f>
        <v>10000</v>
      </c>
      <c r="H142" s="221">
        <f>'Одјељење за општу управу'!H65</f>
        <v>15000</v>
      </c>
      <c r="I142" s="54">
        <f t="shared" si="16"/>
        <v>150</v>
      </c>
      <c r="J142" s="54">
        <f t="shared" si="17"/>
        <v>150</v>
      </c>
    </row>
    <row r="143" spans="1:10" ht="25.5" customHeight="1">
      <c r="A143" s="9">
        <v>120</v>
      </c>
      <c r="B143" s="9">
        <v>415217</v>
      </c>
      <c r="C143" s="19" t="s">
        <v>446</v>
      </c>
      <c r="D143" s="227">
        <f>'Одјељење за општу управу'!D66</f>
        <v>9000</v>
      </c>
      <c r="E143" s="227">
        <f>'Одјељење за општу управу'!E66</f>
        <v>7000</v>
      </c>
      <c r="F143" s="227">
        <f>'Одјељење за општу управу'!F66</f>
        <v>3498</v>
      </c>
      <c r="G143" s="227">
        <f>'Одјељење за општу управу'!G66</f>
        <v>7000</v>
      </c>
      <c r="H143" s="227">
        <f>'Одјељење за општу управу'!H66</f>
        <v>7000</v>
      </c>
      <c r="I143" s="54">
        <f t="shared" si="16"/>
        <v>100</v>
      </c>
      <c r="J143" s="54">
        <f t="shared" si="17"/>
        <v>100</v>
      </c>
    </row>
    <row r="144" spans="1:10" s="5" customFormat="1" ht="25.5" customHeight="1">
      <c r="A144" s="9">
        <v>121</v>
      </c>
      <c r="B144" s="9">
        <v>415217</v>
      </c>
      <c r="C144" s="19" t="s">
        <v>650</v>
      </c>
      <c r="D144" s="220">
        <f>'Одјељење за општу управу'!D67</f>
        <v>0</v>
      </c>
      <c r="E144" s="220">
        <f>'Одјељење за општу управу'!E67</f>
        <v>0</v>
      </c>
      <c r="F144" s="220">
        <f>'Одјељење за општу управу'!F67</f>
        <v>0</v>
      </c>
      <c r="G144" s="220">
        <f>'Одјељење за општу управу'!G67</f>
        <v>0</v>
      </c>
      <c r="H144" s="220">
        <f>'Одјељење за општу управу'!H67</f>
        <v>500</v>
      </c>
      <c r="I144" s="54" t="e">
        <f t="shared" si="16"/>
        <v>#DIV/0!</v>
      </c>
      <c r="J144" s="54" t="e">
        <f t="shared" si="17"/>
        <v>#DIV/0!</v>
      </c>
    </row>
    <row r="145" spans="1:10" ht="25.5" customHeight="1">
      <c r="A145" s="9">
        <v>122</v>
      </c>
      <c r="B145" s="9">
        <v>415217</v>
      </c>
      <c r="C145" s="19" t="s">
        <v>451</v>
      </c>
      <c r="D145" s="227">
        <f>'Одјељење за општу управу'!D68</f>
        <v>2196</v>
      </c>
      <c r="E145" s="221">
        <f>'Одјељење за општу управу'!E68</f>
        <v>2500</v>
      </c>
      <c r="F145" s="221">
        <f>'Одјељење за општу управу'!F68</f>
        <v>2493</v>
      </c>
      <c r="G145" s="221">
        <f>'Одјељење за општу управу'!G68</f>
        <v>2500</v>
      </c>
      <c r="H145" s="221">
        <f>'Одјељење за општу управу'!H68</f>
        <v>2500</v>
      </c>
      <c r="I145" s="54">
        <f t="shared" si="16"/>
        <v>100</v>
      </c>
      <c r="J145" s="54">
        <f t="shared" si="17"/>
        <v>100</v>
      </c>
    </row>
    <row r="146" spans="1:10" ht="25.5" customHeight="1">
      <c r="A146" s="9">
        <v>123</v>
      </c>
      <c r="B146" s="9">
        <v>415217</v>
      </c>
      <c r="C146" s="19" t="s">
        <v>452</v>
      </c>
      <c r="D146" s="227">
        <f>'Одјељење за општу управу'!D69</f>
        <v>5677</v>
      </c>
      <c r="E146" s="221">
        <f>'Одјељење за општу управу'!E69</f>
        <v>4000</v>
      </c>
      <c r="F146" s="221">
        <f>'Одјељење за општу управу'!F69</f>
        <v>1777</v>
      </c>
      <c r="G146" s="221">
        <f>'Одјељење за општу управу'!G69</f>
        <v>4000</v>
      </c>
      <c r="H146" s="221">
        <f>'Одјељење за општу управу'!H69</f>
        <v>4000</v>
      </c>
      <c r="I146" s="54">
        <f t="shared" si="16"/>
        <v>100</v>
      </c>
      <c r="J146" s="54">
        <f t="shared" si="17"/>
        <v>100</v>
      </c>
    </row>
    <row r="147" spans="1:10" s="5" customFormat="1" ht="25.5" customHeight="1">
      <c r="A147" s="9">
        <v>124</v>
      </c>
      <c r="B147" s="9">
        <v>415218</v>
      </c>
      <c r="C147" s="51" t="s">
        <v>141</v>
      </c>
      <c r="D147" s="227">
        <f>'Одјељење за општу управу'!D70</f>
        <v>0</v>
      </c>
      <c r="E147" s="221">
        <f>'Одјељење за општу управу'!E70</f>
        <v>1000</v>
      </c>
      <c r="F147" s="221">
        <f>'Одјељење за општу управу'!F70</f>
        <v>1000</v>
      </c>
      <c r="G147" s="221">
        <f>'Одјељење за општу управу'!G70</f>
        <v>1000</v>
      </c>
      <c r="H147" s="221">
        <f>'Одјељење за општу управу'!H70</f>
        <v>1000</v>
      </c>
      <c r="I147" s="54">
        <f t="shared" si="16"/>
        <v>100</v>
      </c>
      <c r="J147" s="54">
        <f t="shared" si="17"/>
        <v>100</v>
      </c>
    </row>
    <row r="148" spans="1:10" s="5" customFormat="1" ht="25.5" customHeight="1">
      <c r="A148" s="9">
        <v>125</v>
      </c>
      <c r="B148" s="157">
        <v>415218</v>
      </c>
      <c r="C148" s="158" t="s">
        <v>651</v>
      </c>
      <c r="D148" s="239">
        <f>'Одјељење за општу управу'!D71</f>
        <v>0</v>
      </c>
      <c r="E148" s="239">
        <f>'Одјељење за општу управу'!E71</f>
        <v>0</v>
      </c>
      <c r="F148" s="239">
        <f>'Одјељење за општу управу'!F71</f>
        <v>0</v>
      </c>
      <c r="G148" s="239">
        <f>'Одјељење за општу управу'!G71</f>
        <v>0</v>
      </c>
      <c r="H148" s="239">
        <f>'Одјељење за општу управу'!H71</f>
        <v>500</v>
      </c>
      <c r="I148" s="159" t="e">
        <f t="shared" si="16"/>
        <v>#DIV/0!</v>
      </c>
      <c r="J148" s="159" t="e">
        <f t="shared" si="17"/>
        <v>#DIV/0!</v>
      </c>
    </row>
    <row r="149" spans="1:10" ht="25.5" customHeight="1">
      <c r="A149" s="9">
        <v>126</v>
      </c>
      <c r="B149" s="294">
        <v>415219</v>
      </c>
      <c r="C149" s="301" t="s">
        <v>448</v>
      </c>
      <c r="D149" s="302">
        <f>'Одјељење за општу управу'!D72</f>
        <v>6300</v>
      </c>
      <c r="E149" s="302">
        <f>'Одјељење за општу управу'!E72</f>
        <v>7500</v>
      </c>
      <c r="F149" s="302">
        <f>'Одјељење за општу управу'!F72</f>
        <v>7900</v>
      </c>
      <c r="G149" s="302">
        <f>'Одјељење за општу управу'!G72</f>
        <v>7900</v>
      </c>
      <c r="H149" s="302">
        <f>'Одјељење за општу управу'!H72</f>
        <v>7500</v>
      </c>
      <c r="I149" s="296">
        <f t="shared" si="16"/>
        <v>100</v>
      </c>
      <c r="J149" s="296">
        <f t="shared" si="17"/>
        <v>94.9367088607595</v>
      </c>
    </row>
    <row r="150" spans="1:10" ht="26.25" customHeight="1">
      <c r="A150" s="9">
        <v>127</v>
      </c>
      <c r="B150" s="303">
        <v>415220</v>
      </c>
      <c r="C150" s="304" t="s">
        <v>743</v>
      </c>
      <c r="D150" s="305">
        <f>SUM(D151:D156)</f>
        <v>72327</v>
      </c>
      <c r="E150" s="305">
        <f>SUM(E151:E156)</f>
        <v>67500</v>
      </c>
      <c r="F150" s="305">
        <f>SUM(F151:F156)</f>
        <v>10000</v>
      </c>
      <c r="G150" s="305">
        <f>SUM(G151:G156)</f>
        <v>62500</v>
      </c>
      <c r="H150" s="305">
        <f>SUM(H151:H156)</f>
        <v>57500</v>
      </c>
      <c r="I150" s="306">
        <f aca="true" t="shared" si="18" ref="I150:I156">H150/E150*100</f>
        <v>85.18518518518519</v>
      </c>
      <c r="J150" s="306">
        <f aca="true" t="shared" si="19" ref="J150:J156">H150/G150*100</f>
        <v>92</v>
      </c>
    </row>
    <row r="151" spans="1:10" ht="26.25" customHeight="1">
      <c r="A151" s="9">
        <v>128</v>
      </c>
      <c r="B151" s="294">
        <v>415234</v>
      </c>
      <c r="C151" s="301" t="s">
        <v>454</v>
      </c>
      <c r="D151" s="295">
        <f>'начелник општине'!D68</f>
        <v>12000</v>
      </c>
      <c r="E151" s="295">
        <f>'начелник општине'!E68</f>
        <v>12500</v>
      </c>
      <c r="F151" s="295">
        <f>'начелник општине'!F68</f>
        <v>0</v>
      </c>
      <c r="G151" s="295">
        <f>'начелник општине'!G68</f>
        <v>12500</v>
      </c>
      <c r="H151" s="295">
        <f>'начелник општине'!H68</f>
        <v>12500</v>
      </c>
      <c r="I151" s="296">
        <f t="shared" si="18"/>
        <v>100</v>
      </c>
      <c r="J151" s="296">
        <f t="shared" si="19"/>
        <v>100</v>
      </c>
    </row>
    <row r="152" spans="1:10" s="5" customFormat="1" ht="26.25" customHeight="1">
      <c r="A152" s="9">
        <v>129</v>
      </c>
      <c r="B152" s="147" t="s">
        <v>470</v>
      </c>
      <c r="C152" s="148" t="s">
        <v>655</v>
      </c>
      <c r="D152" s="307">
        <f>'начелник општине'!D69</f>
        <v>14897</v>
      </c>
      <c r="E152" s="307">
        <f>'начелник општине'!E69</f>
        <v>15000</v>
      </c>
      <c r="F152" s="307">
        <f>'начелник општине'!F69</f>
        <v>10000</v>
      </c>
      <c r="G152" s="307">
        <f>'начелник општине'!G69</f>
        <v>15000</v>
      </c>
      <c r="H152" s="307">
        <f>'начелник општине'!H69</f>
        <v>10000</v>
      </c>
      <c r="I152" s="203">
        <f>H152/E152*100</f>
        <v>66.66666666666666</v>
      </c>
      <c r="J152" s="203">
        <f>H152/G152*100</f>
        <v>66.66666666666666</v>
      </c>
    </row>
    <row r="153" spans="1:10" s="5" customFormat="1" ht="26.25" customHeight="1">
      <c r="A153" s="9">
        <v>130</v>
      </c>
      <c r="B153" s="9">
        <v>415237</v>
      </c>
      <c r="C153" s="51" t="s">
        <v>656</v>
      </c>
      <c r="D153" s="227">
        <f>'начелник општине'!D70</f>
        <v>4930</v>
      </c>
      <c r="E153" s="228">
        <f>'начелник општине'!E70</f>
        <v>5000</v>
      </c>
      <c r="F153" s="228">
        <f>'начелник општине'!F70</f>
        <v>0</v>
      </c>
      <c r="G153" s="228">
        <f>'начелник општине'!G70</f>
        <v>5000</v>
      </c>
      <c r="H153" s="228">
        <f>'начелник општине'!H70</f>
        <v>5000</v>
      </c>
      <c r="I153" s="54">
        <f>H153/E153*100</f>
        <v>100</v>
      </c>
      <c r="J153" s="54">
        <f>H153/G153*100</f>
        <v>100</v>
      </c>
    </row>
    <row r="154" spans="1:10" ht="26.25" customHeight="1">
      <c r="A154" s="9">
        <v>131</v>
      </c>
      <c r="B154" s="9">
        <v>415239</v>
      </c>
      <c r="C154" s="51" t="s">
        <v>541</v>
      </c>
      <c r="D154" s="221">
        <f>'начелник општине'!D71</f>
        <v>12000</v>
      </c>
      <c r="E154" s="221">
        <f>'начелник општине'!E71</f>
        <v>10000</v>
      </c>
      <c r="F154" s="221">
        <f>'начелник општине'!F71</f>
        <v>0</v>
      </c>
      <c r="G154" s="221">
        <f>'начелник општине'!G71</f>
        <v>10000</v>
      </c>
      <c r="H154" s="221">
        <f>'начелник општине'!H71</f>
        <v>10000</v>
      </c>
      <c r="I154" s="54">
        <f t="shared" si="18"/>
        <v>100</v>
      </c>
      <c r="J154" s="54">
        <f t="shared" si="19"/>
        <v>100</v>
      </c>
    </row>
    <row r="155" spans="1:10" ht="26.25" customHeight="1">
      <c r="A155" s="9">
        <v>132</v>
      </c>
      <c r="B155" s="9">
        <v>415239</v>
      </c>
      <c r="C155" s="51" t="s">
        <v>544</v>
      </c>
      <c r="D155" s="221">
        <f>'Одјељење за општу управу'!D75</f>
        <v>10000</v>
      </c>
      <c r="E155" s="221">
        <f>'Одјељење за општу управу'!E75</f>
        <v>10000</v>
      </c>
      <c r="F155" s="221">
        <f>'Одјељење за општу управу'!F75</f>
        <v>0</v>
      </c>
      <c r="G155" s="221">
        <f>'Одјељење за општу управу'!G75</f>
        <v>10000</v>
      </c>
      <c r="H155" s="221">
        <f>'Одјељење за општу управу'!H75</f>
        <v>10000</v>
      </c>
      <c r="I155" s="54">
        <f t="shared" si="18"/>
        <v>100</v>
      </c>
      <c r="J155" s="54">
        <f t="shared" si="19"/>
        <v>100</v>
      </c>
    </row>
    <row r="156" spans="1:10" ht="26.25" customHeight="1">
      <c r="A156" s="9">
        <v>133</v>
      </c>
      <c r="B156" s="9">
        <v>415239</v>
      </c>
      <c r="C156" s="51" t="s">
        <v>545</v>
      </c>
      <c r="D156" s="221">
        <f>'Одјељење за општу управу'!D76</f>
        <v>18500</v>
      </c>
      <c r="E156" s="221">
        <f>'Одјељење за општу управу'!E76</f>
        <v>15000</v>
      </c>
      <c r="F156" s="221">
        <f>'Одјељење за општу управу'!F76</f>
        <v>0</v>
      </c>
      <c r="G156" s="221">
        <f>'Одјељење за општу управу'!G76</f>
        <v>10000</v>
      </c>
      <c r="H156" s="221">
        <f>'Одјељење за општу управу'!H76</f>
        <v>10000</v>
      </c>
      <c r="I156" s="54">
        <f t="shared" si="18"/>
        <v>66.66666666666666</v>
      </c>
      <c r="J156" s="54">
        <f t="shared" si="19"/>
        <v>100</v>
      </c>
    </row>
    <row r="157" spans="1:10" s="5" customFormat="1" ht="24" customHeight="1">
      <c r="A157" s="9"/>
      <c r="B157" s="53"/>
      <c r="C157" s="51"/>
      <c r="D157" s="220"/>
      <c r="E157" s="228"/>
      <c r="F157" s="227"/>
      <c r="G157" s="220"/>
      <c r="H157" s="220"/>
      <c r="I157" s="54"/>
      <c r="J157" s="54"/>
    </row>
    <row r="158" spans="1:10" ht="26.25" customHeight="1">
      <c r="A158" s="9">
        <v>134</v>
      </c>
      <c r="B158" s="145">
        <v>416000</v>
      </c>
      <c r="C158" s="18" t="s">
        <v>746</v>
      </c>
      <c r="D158" s="253">
        <f>D160+D168</f>
        <v>121792</v>
      </c>
      <c r="E158" s="253">
        <f>E160+E168</f>
        <v>159000</v>
      </c>
      <c r="F158" s="253">
        <f>F160+F168</f>
        <v>103417</v>
      </c>
      <c r="G158" s="253">
        <f>G160+G168</f>
        <v>150000</v>
      </c>
      <c r="H158" s="253">
        <f>H160+H168</f>
        <v>160000</v>
      </c>
      <c r="I158" s="66">
        <f>H158/E158*100</f>
        <v>100.62893081761007</v>
      </c>
      <c r="J158" s="66">
        <f>H158/G158*100</f>
        <v>106.66666666666667</v>
      </c>
    </row>
    <row r="159" spans="1:10" ht="24" customHeight="1">
      <c r="A159" s="9"/>
      <c r="B159" s="145"/>
      <c r="C159" s="18"/>
      <c r="D159" s="253"/>
      <c r="E159" s="253"/>
      <c r="F159" s="253"/>
      <c r="G159" s="253"/>
      <c r="H159" s="253"/>
      <c r="I159" s="66"/>
      <c r="J159" s="66"/>
    </row>
    <row r="160" spans="1:10" ht="26.25" customHeight="1">
      <c r="A160" s="9">
        <v>135</v>
      </c>
      <c r="B160" s="145">
        <v>416100</v>
      </c>
      <c r="C160" s="18" t="s">
        <v>666</v>
      </c>
      <c r="D160" s="232">
        <f>SUM(D161:D166)</f>
        <v>96792</v>
      </c>
      <c r="E160" s="232">
        <f>SUM(E161:E166)</f>
        <v>124000</v>
      </c>
      <c r="F160" s="232">
        <f>SUM(F161:F166)</f>
        <v>83567</v>
      </c>
      <c r="G160" s="232">
        <f>SUM(G161:G166)</f>
        <v>115000</v>
      </c>
      <c r="H160" s="232">
        <f>SUM(H161:H166)</f>
        <v>125000</v>
      </c>
      <c r="I160" s="66">
        <f aca="true" t="shared" si="20" ref="I160:I172">H160/E160*100</f>
        <v>100.80645161290323</v>
      </c>
      <c r="J160" s="66">
        <f aca="true" t="shared" si="21" ref="J160:J172">H160/G160*100</f>
        <v>108.69565217391303</v>
      </c>
    </row>
    <row r="161" spans="1:10" ht="26.25" customHeight="1">
      <c r="A161" s="9">
        <v>136</v>
      </c>
      <c r="B161" s="9">
        <v>416119</v>
      </c>
      <c r="C161" s="19" t="s">
        <v>455</v>
      </c>
      <c r="D161" s="227">
        <f>'Одјељење за општу управу'!D81</f>
        <v>11971</v>
      </c>
      <c r="E161" s="227">
        <f>'Одјељење за општу управу'!E81</f>
        <v>12000</v>
      </c>
      <c r="F161" s="227">
        <f>'Одјељење за општу управу'!F81</f>
        <v>6539</v>
      </c>
      <c r="G161" s="227">
        <f>'Одјељење за општу управу'!G81</f>
        <v>12000</v>
      </c>
      <c r="H161" s="227">
        <f>'Одјељење за општу управу'!H81</f>
        <v>12000</v>
      </c>
      <c r="I161" s="54">
        <f t="shared" si="20"/>
        <v>100</v>
      </c>
      <c r="J161" s="54">
        <f t="shared" si="21"/>
        <v>100</v>
      </c>
    </row>
    <row r="162" spans="1:10" ht="26.25" customHeight="1">
      <c r="A162" s="9">
        <v>137</v>
      </c>
      <c r="B162" s="9">
        <v>416119</v>
      </c>
      <c r="C162" s="51" t="s">
        <v>392</v>
      </c>
      <c r="D162" s="227">
        <f>'Одјељење за општу управу'!D82</f>
        <v>4400</v>
      </c>
      <c r="E162" s="221">
        <f>'Одјељење за општу управу'!E82</f>
        <v>4000</v>
      </c>
      <c r="F162" s="221">
        <f>'Одјељење за општу управу'!F82</f>
        <v>3400</v>
      </c>
      <c r="G162" s="221">
        <f>'Одјељење за општу управу'!G82</f>
        <v>4000</v>
      </c>
      <c r="H162" s="221">
        <f>'Одјељење за општу управу'!H82</f>
        <v>4000</v>
      </c>
      <c r="I162" s="54">
        <f t="shared" si="20"/>
        <v>100</v>
      </c>
      <c r="J162" s="54">
        <f t="shared" si="21"/>
        <v>100</v>
      </c>
    </row>
    <row r="163" spans="1:10" ht="26.25" customHeight="1">
      <c r="A163" s="9">
        <v>138</v>
      </c>
      <c r="B163" s="9">
        <v>416122</v>
      </c>
      <c r="C163" s="19" t="s">
        <v>150</v>
      </c>
      <c r="D163" s="227">
        <f>'Одјељење за општу управу'!D83</f>
        <v>8343</v>
      </c>
      <c r="E163" s="227">
        <f>'Одјељење за општу управу'!E83</f>
        <v>10000</v>
      </c>
      <c r="F163" s="227">
        <f>'Одјељење за општу управу'!F83</f>
        <v>9185</v>
      </c>
      <c r="G163" s="227">
        <f>'Одјељење за општу управу'!G83</f>
        <v>10000</v>
      </c>
      <c r="H163" s="227">
        <f>'Одјељење за општу управу'!H83</f>
        <v>10000</v>
      </c>
      <c r="I163" s="54">
        <f t="shared" si="20"/>
        <v>100</v>
      </c>
      <c r="J163" s="54">
        <f t="shared" si="21"/>
        <v>100</v>
      </c>
    </row>
    <row r="164" spans="1:10" ht="26.25" customHeight="1">
      <c r="A164" s="9">
        <v>139</v>
      </c>
      <c r="B164" s="9">
        <v>416124</v>
      </c>
      <c r="C164" s="19" t="s">
        <v>456</v>
      </c>
      <c r="D164" s="227">
        <f>'Одјељење за општу управу'!D84</f>
        <v>61100</v>
      </c>
      <c r="E164" s="227">
        <f>'Одјељење за општу управу'!E84</f>
        <v>85000</v>
      </c>
      <c r="F164" s="227">
        <f>'Одјељење за општу управу'!F84</f>
        <v>53800</v>
      </c>
      <c r="G164" s="227">
        <f>'Одјељење за општу управу'!G84</f>
        <v>76000</v>
      </c>
      <c r="H164" s="227">
        <f>'Одјељење за општу управу'!H84</f>
        <v>76000</v>
      </c>
      <c r="I164" s="54">
        <f t="shared" si="20"/>
        <v>89.41176470588236</v>
      </c>
      <c r="J164" s="54">
        <f t="shared" si="21"/>
        <v>100</v>
      </c>
    </row>
    <row r="165" spans="1:10" ht="26.25" customHeight="1">
      <c r="A165" s="9">
        <v>140</v>
      </c>
      <c r="B165" s="9">
        <v>416124</v>
      </c>
      <c r="C165" s="19" t="s">
        <v>457</v>
      </c>
      <c r="D165" s="227">
        <f>'Одјељење за општу управу'!D85</f>
        <v>2600</v>
      </c>
      <c r="E165" s="227">
        <f>'Одјељење за општу управу'!E85</f>
        <v>3000</v>
      </c>
      <c r="F165" s="227">
        <f>'Одјељење за општу управу'!F85</f>
        <v>2500</v>
      </c>
      <c r="G165" s="227">
        <f>'Одјељење за општу управу'!G85</f>
        <v>3000</v>
      </c>
      <c r="H165" s="227">
        <f>'Одјељење за општу управу'!H85</f>
        <v>3000</v>
      </c>
      <c r="I165" s="54">
        <f t="shared" si="20"/>
        <v>100</v>
      </c>
      <c r="J165" s="54">
        <f t="shared" si="21"/>
        <v>100</v>
      </c>
    </row>
    <row r="166" spans="1:10" ht="26.25" customHeight="1">
      <c r="A166" s="9">
        <v>141</v>
      </c>
      <c r="B166" s="9">
        <v>416126</v>
      </c>
      <c r="C166" s="19" t="s">
        <v>458</v>
      </c>
      <c r="D166" s="227">
        <f>'Одјељење за општу управу'!D86</f>
        <v>8378</v>
      </c>
      <c r="E166" s="227">
        <f>'Одјељење за општу управу'!E86</f>
        <v>10000</v>
      </c>
      <c r="F166" s="227">
        <f>'Одјељење за општу управу'!F86</f>
        <v>8143</v>
      </c>
      <c r="G166" s="227">
        <f>'Одјељење за општу управу'!G86</f>
        <v>10000</v>
      </c>
      <c r="H166" s="227">
        <f>'Одјељење за општу управу'!H86</f>
        <v>20000</v>
      </c>
      <c r="I166" s="54">
        <f t="shared" si="20"/>
        <v>200</v>
      </c>
      <c r="J166" s="54">
        <f t="shared" si="21"/>
        <v>200</v>
      </c>
    </row>
    <row r="167" spans="1:10" ht="26.25" customHeight="1">
      <c r="A167" s="9"/>
      <c r="B167" s="9"/>
      <c r="C167" s="51"/>
      <c r="D167" s="220"/>
      <c r="E167" s="220"/>
      <c r="F167" s="220"/>
      <c r="G167" s="220"/>
      <c r="H167" s="220"/>
      <c r="I167" s="54"/>
      <c r="J167" s="159"/>
    </row>
    <row r="168" spans="1:10" ht="26.25" customHeight="1">
      <c r="A168" s="9">
        <v>142</v>
      </c>
      <c r="B168" s="68">
        <v>416300</v>
      </c>
      <c r="C168" s="69" t="s">
        <v>459</v>
      </c>
      <c r="D168" s="242">
        <f>D169</f>
        <v>25000</v>
      </c>
      <c r="E168" s="242">
        <f>E169</f>
        <v>35000</v>
      </c>
      <c r="F168" s="242">
        <f>F169</f>
        <v>19850</v>
      </c>
      <c r="G168" s="242">
        <f>G169</f>
        <v>35000</v>
      </c>
      <c r="H168" s="242">
        <f>H169</f>
        <v>35000</v>
      </c>
      <c r="I168" s="91">
        <f>H168/E168*100</f>
        <v>100</v>
      </c>
      <c r="J168" s="71">
        <f>H168/G168*100</f>
        <v>100</v>
      </c>
    </row>
    <row r="169" spans="1:10" ht="26.25" customHeight="1">
      <c r="A169" s="9">
        <v>143</v>
      </c>
      <c r="B169" s="9">
        <v>416323</v>
      </c>
      <c r="C169" s="19" t="s">
        <v>460</v>
      </c>
      <c r="D169" s="227">
        <f>'Одјељење за општу управу'!D89</f>
        <v>25000</v>
      </c>
      <c r="E169" s="227">
        <f>'Одјељење за општу управу'!E89</f>
        <v>35000</v>
      </c>
      <c r="F169" s="227">
        <f>'Одјељење за општу управу'!F89</f>
        <v>19850</v>
      </c>
      <c r="G169" s="227">
        <f>'Одјељење за општу управу'!G89</f>
        <v>35000</v>
      </c>
      <c r="H169" s="227">
        <f>'Одјељење за општу управу'!H89</f>
        <v>35000</v>
      </c>
      <c r="I169" s="63">
        <f t="shared" si="20"/>
        <v>100</v>
      </c>
      <c r="J169" s="54">
        <f t="shared" si="21"/>
        <v>100</v>
      </c>
    </row>
    <row r="170" spans="1:10" ht="24" customHeight="1">
      <c r="A170" s="9"/>
      <c r="B170" s="9"/>
      <c r="C170" s="19"/>
      <c r="D170" s="227"/>
      <c r="E170" s="227"/>
      <c r="F170" s="227"/>
      <c r="G170" s="227"/>
      <c r="H170" s="227"/>
      <c r="I170" s="63"/>
      <c r="J170" s="54"/>
    </row>
    <row r="171" spans="1:10" s="5" customFormat="1" ht="26.25" customHeight="1">
      <c r="A171" s="12">
        <v>144</v>
      </c>
      <c r="B171" s="138" t="s">
        <v>535</v>
      </c>
      <c r="C171" s="44" t="s">
        <v>536</v>
      </c>
      <c r="D171" s="219">
        <f>D172</f>
        <v>31458</v>
      </c>
      <c r="E171" s="219">
        <f>E172</f>
        <v>5000</v>
      </c>
      <c r="F171" s="219">
        <f>F172</f>
        <v>2840</v>
      </c>
      <c r="G171" s="219">
        <f>G172</f>
        <v>5000</v>
      </c>
      <c r="H171" s="219">
        <f>H172</f>
        <v>5000</v>
      </c>
      <c r="I171" s="66">
        <f t="shared" si="20"/>
        <v>100</v>
      </c>
      <c r="J171" s="66">
        <f t="shared" si="21"/>
        <v>100</v>
      </c>
    </row>
    <row r="172" spans="1:10" s="5" customFormat="1" ht="26.25" customHeight="1">
      <c r="A172" s="9">
        <v>145</v>
      </c>
      <c r="B172" s="53" t="s">
        <v>538</v>
      </c>
      <c r="C172" s="51" t="s">
        <v>537</v>
      </c>
      <c r="D172" s="221">
        <v>31458</v>
      </c>
      <c r="E172" s="221">
        <v>5000</v>
      </c>
      <c r="F172" s="221">
        <v>2840</v>
      </c>
      <c r="G172" s="221">
        <v>5000</v>
      </c>
      <c r="H172" s="222">
        <v>5000</v>
      </c>
      <c r="I172" s="54">
        <f t="shared" si="20"/>
        <v>100</v>
      </c>
      <c r="J172" s="54">
        <f t="shared" si="21"/>
        <v>100</v>
      </c>
    </row>
    <row r="173" spans="1:10" ht="26.25" customHeight="1">
      <c r="A173" s="9"/>
      <c r="B173" s="9"/>
      <c r="C173" s="19"/>
      <c r="D173" s="227"/>
      <c r="E173" s="227"/>
      <c r="F173" s="227"/>
      <c r="G173" s="227"/>
      <c r="H173" s="227"/>
      <c r="I173" s="54"/>
      <c r="J173" s="203"/>
    </row>
    <row r="174" spans="1:10" ht="26.25" customHeight="1">
      <c r="A174" s="9">
        <v>146</v>
      </c>
      <c r="B174" s="145"/>
      <c r="C174" s="35" t="s">
        <v>755</v>
      </c>
      <c r="D174" s="219">
        <f>D175+D193</f>
        <v>572414</v>
      </c>
      <c r="E174" s="219">
        <f>E175+E193</f>
        <v>462240</v>
      </c>
      <c r="F174" s="219">
        <f>F175+F193</f>
        <v>179836</v>
      </c>
      <c r="G174" s="219">
        <f>G175+G193</f>
        <v>1585599</v>
      </c>
      <c r="H174" s="219">
        <f>H175+H193</f>
        <v>1011648</v>
      </c>
      <c r="I174" s="66">
        <f>H174/E174*100</f>
        <v>218.85773624091382</v>
      </c>
      <c r="J174" s="66">
        <f>H174/G174*100</f>
        <v>63.80226021837804</v>
      </c>
    </row>
    <row r="175" spans="1:10" ht="26.25" customHeight="1">
      <c r="A175" s="9">
        <v>147</v>
      </c>
      <c r="B175" s="145">
        <v>511000</v>
      </c>
      <c r="C175" s="18" t="s">
        <v>754</v>
      </c>
      <c r="D175" s="232">
        <f>D177+D184+D186+D190</f>
        <v>572414</v>
      </c>
      <c r="E175" s="232">
        <f>E177+E184+E186+E190</f>
        <v>462240</v>
      </c>
      <c r="F175" s="232">
        <f>F177+F184+F186+F190</f>
        <v>179836</v>
      </c>
      <c r="G175" s="232">
        <f>G177+G184+G186+G190</f>
        <v>1585599</v>
      </c>
      <c r="H175" s="232">
        <f>H177+H184+H186+H190</f>
        <v>986648</v>
      </c>
      <c r="I175" s="66">
        <f>H175/E175*100</f>
        <v>213.44929041190724</v>
      </c>
      <c r="J175" s="66">
        <f>H175/G175*100</f>
        <v>62.22556901208943</v>
      </c>
    </row>
    <row r="176" spans="1:10" ht="24" customHeight="1">
      <c r="A176" s="9"/>
      <c r="B176" s="145"/>
      <c r="C176" s="23"/>
      <c r="D176" s="230"/>
      <c r="E176" s="230"/>
      <c r="F176" s="230"/>
      <c r="G176" s="230"/>
      <c r="H176" s="230"/>
      <c r="I176" s="66"/>
      <c r="J176" s="66"/>
    </row>
    <row r="177" spans="1:10" ht="26.25" customHeight="1">
      <c r="A177" s="9">
        <v>148</v>
      </c>
      <c r="B177" s="145">
        <v>511100</v>
      </c>
      <c r="C177" s="35" t="s">
        <v>354</v>
      </c>
      <c r="D177" s="232">
        <f>SUM(D178:D182)</f>
        <v>559475</v>
      </c>
      <c r="E177" s="232">
        <f>SUM(E178:E182)</f>
        <v>447240</v>
      </c>
      <c r="F177" s="232">
        <f>SUM(F178:F182)</f>
        <v>176388</v>
      </c>
      <c r="G177" s="232">
        <f>SUM(G178:G182)</f>
        <v>1575599</v>
      </c>
      <c r="H177" s="232">
        <f>SUM(H178:H182)</f>
        <v>956648</v>
      </c>
      <c r="I177" s="66">
        <f aca="true" t="shared" si="22" ref="I177:I185">H177/E177*100</f>
        <v>213.90036669349792</v>
      </c>
      <c r="J177" s="66">
        <f aca="true" t="shared" si="23" ref="J177:J185">H177/G177*100</f>
        <v>60.716464024158434</v>
      </c>
    </row>
    <row r="178" spans="1:10" s="87" customFormat="1" ht="25.5" customHeight="1">
      <c r="A178" s="85">
        <v>149</v>
      </c>
      <c r="B178" s="86" t="s">
        <v>163</v>
      </c>
      <c r="C178" s="73" t="s">
        <v>164</v>
      </c>
      <c r="D178" s="231">
        <f>'начелник општине'!D78</f>
        <v>559475</v>
      </c>
      <c r="E178" s="231">
        <f>'начелник општине'!E78</f>
        <v>447240</v>
      </c>
      <c r="F178" s="231">
        <f>'начелник општине'!F78</f>
        <v>160972</v>
      </c>
      <c r="G178" s="231">
        <f>'начелник општине'!G78</f>
        <v>1575599</v>
      </c>
      <c r="H178" s="231">
        <f>'начелник општине'!H78</f>
        <v>501648</v>
      </c>
      <c r="I178" s="89">
        <f t="shared" si="22"/>
        <v>112.16528038636973</v>
      </c>
      <c r="J178" s="89">
        <f t="shared" si="23"/>
        <v>31.838557907183233</v>
      </c>
    </row>
    <row r="179" spans="1:12" s="87" customFormat="1" ht="25.5" customHeight="1">
      <c r="A179" s="9">
        <v>150</v>
      </c>
      <c r="B179" s="212" t="s">
        <v>751</v>
      </c>
      <c r="C179" s="213" t="s">
        <v>750</v>
      </c>
      <c r="D179" s="231">
        <f>'начелник општине'!D79</f>
        <v>0</v>
      </c>
      <c r="E179" s="231">
        <f>'начелник општине'!E79</f>
        <v>0</v>
      </c>
      <c r="F179" s="231">
        <f>'начелник општине'!F79</f>
        <v>0</v>
      </c>
      <c r="G179" s="231">
        <f>'начелник општине'!G79</f>
        <v>0</v>
      </c>
      <c r="H179" s="231">
        <f>'начелник општине'!H79</f>
        <v>450000</v>
      </c>
      <c r="I179" s="54" t="e">
        <f>H179/E179*100</f>
        <v>#DIV/0!</v>
      </c>
      <c r="J179" s="54" t="e">
        <f>H179/G179*100</f>
        <v>#DIV/0!</v>
      </c>
      <c r="L179" s="292"/>
    </row>
    <row r="180" spans="1:12" s="87" customFormat="1" ht="25.5" customHeight="1">
      <c r="A180" s="85">
        <v>151</v>
      </c>
      <c r="B180" s="212" t="s">
        <v>513</v>
      </c>
      <c r="C180" s="213" t="s">
        <v>653</v>
      </c>
      <c r="D180" s="231">
        <f>'начелник општине'!D80</f>
        <v>0</v>
      </c>
      <c r="E180" s="231">
        <f>'начелник општине'!E80</f>
        <v>0</v>
      </c>
      <c r="F180" s="231">
        <f>'начелник општине'!F80</f>
        <v>0</v>
      </c>
      <c r="G180" s="231">
        <f>'начелник општине'!G80</f>
        <v>0</v>
      </c>
      <c r="H180" s="231">
        <f>'начелник општине'!H80</f>
        <v>5000</v>
      </c>
      <c r="I180" s="54" t="e">
        <f>H180/E180*100</f>
        <v>#DIV/0!</v>
      </c>
      <c r="J180" s="54" t="e">
        <f>H180/G180*100</f>
        <v>#DIV/0!</v>
      </c>
      <c r="L180" s="292"/>
    </row>
    <row r="181" spans="1:10" s="87" customFormat="1" ht="25.5" customHeight="1">
      <c r="A181" s="9">
        <v>152</v>
      </c>
      <c r="B181" s="212" t="s">
        <v>512</v>
      </c>
      <c r="C181" s="213" t="s">
        <v>514</v>
      </c>
      <c r="D181" s="231">
        <f>'начелник општине'!D81</f>
        <v>0</v>
      </c>
      <c r="E181" s="231">
        <f>'начелник општине'!E81</f>
        <v>0</v>
      </c>
      <c r="F181" s="231">
        <f>'начелник општине'!F81</f>
        <v>6880</v>
      </c>
      <c r="G181" s="231">
        <f>'начелник општине'!G81</f>
        <v>0</v>
      </c>
      <c r="H181" s="231">
        <f>'начелник општине'!H81</f>
        <v>0</v>
      </c>
      <c r="I181" s="89" t="e">
        <f t="shared" si="22"/>
        <v>#DIV/0!</v>
      </c>
      <c r="J181" s="89" t="e">
        <f t="shared" si="23"/>
        <v>#DIV/0!</v>
      </c>
    </row>
    <row r="182" spans="1:13" s="87" customFormat="1" ht="25.5" customHeight="1">
      <c r="A182" s="85">
        <v>153</v>
      </c>
      <c r="B182" s="212" t="s">
        <v>515</v>
      </c>
      <c r="C182" s="213" t="s">
        <v>516</v>
      </c>
      <c r="D182" s="231">
        <f>'начелник општине'!D82</f>
        <v>0</v>
      </c>
      <c r="E182" s="231">
        <f>'начелник општине'!E82</f>
        <v>0</v>
      </c>
      <c r="F182" s="231">
        <f>'начелник општине'!F82</f>
        <v>8536</v>
      </c>
      <c r="G182" s="231">
        <f>'начелник општине'!G82</f>
        <v>0</v>
      </c>
      <c r="H182" s="231">
        <f>'начелник општине'!H82</f>
        <v>0</v>
      </c>
      <c r="I182" s="89" t="e">
        <f>H182/E182*100</f>
        <v>#DIV/0!</v>
      </c>
      <c r="J182" s="89" t="e">
        <f>H182/G182*100</f>
        <v>#DIV/0!</v>
      </c>
      <c r="L182" s="109"/>
      <c r="M182" s="109"/>
    </row>
    <row r="183" spans="1:10" s="87" customFormat="1" ht="24" customHeight="1">
      <c r="A183" s="85"/>
      <c r="B183" s="86"/>
      <c r="C183" s="73"/>
      <c r="D183" s="231"/>
      <c r="E183" s="231"/>
      <c r="F183" s="231"/>
      <c r="G183" s="231"/>
      <c r="H183" s="231"/>
      <c r="I183" s="89"/>
      <c r="J183" s="89"/>
    </row>
    <row r="184" spans="1:13" s="5" customFormat="1" ht="26.25" customHeight="1">
      <c r="A184" s="9">
        <v>154</v>
      </c>
      <c r="B184" s="138" t="s">
        <v>484</v>
      </c>
      <c r="C184" s="39" t="s">
        <v>485</v>
      </c>
      <c r="D184" s="219">
        <f>D185</f>
        <v>0</v>
      </c>
      <c r="E184" s="219">
        <f>E185</f>
        <v>0</v>
      </c>
      <c r="F184" s="219">
        <f>F185</f>
        <v>0</v>
      </c>
      <c r="G184" s="219">
        <f>G185</f>
        <v>0</v>
      </c>
      <c r="H184" s="219">
        <f>H185</f>
        <v>0</v>
      </c>
      <c r="I184" s="66" t="e">
        <f t="shared" si="22"/>
        <v>#DIV/0!</v>
      </c>
      <c r="J184" s="66" t="e">
        <f t="shared" si="23"/>
        <v>#DIV/0!</v>
      </c>
      <c r="L184" s="103"/>
      <c r="M184" s="103"/>
    </row>
    <row r="185" spans="1:13" s="87" customFormat="1" ht="26.25" customHeight="1">
      <c r="A185" s="85">
        <v>155</v>
      </c>
      <c r="B185" s="86" t="s">
        <v>500</v>
      </c>
      <c r="C185" s="73" t="s">
        <v>501</v>
      </c>
      <c r="D185" s="231">
        <f>'начелник општине'!D85</f>
        <v>0</v>
      </c>
      <c r="E185" s="231">
        <f>'начелник општине'!E85</f>
        <v>0</v>
      </c>
      <c r="F185" s="231">
        <f>'начелник општине'!F85</f>
        <v>0</v>
      </c>
      <c r="G185" s="231">
        <f>'начелник општине'!G85</f>
        <v>0</v>
      </c>
      <c r="H185" s="231">
        <f>'начелник општине'!H85</f>
        <v>0</v>
      </c>
      <c r="I185" s="89" t="e">
        <f t="shared" si="22"/>
        <v>#DIV/0!</v>
      </c>
      <c r="J185" s="89" t="e">
        <f t="shared" si="23"/>
        <v>#DIV/0!</v>
      </c>
      <c r="L185" s="109"/>
      <c r="M185" s="109"/>
    </row>
    <row r="186" spans="1:10" ht="25.5" customHeight="1">
      <c r="A186" s="9">
        <v>156</v>
      </c>
      <c r="B186" s="145">
        <v>511300</v>
      </c>
      <c r="C186" s="18" t="s">
        <v>756</v>
      </c>
      <c r="D186" s="232">
        <f>SUM(D187:D188)</f>
        <v>9716</v>
      </c>
      <c r="E186" s="232">
        <f>SUM(E187:E188)</f>
        <v>15000</v>
      </c>
      <c r="F186" s="232">
        <f>SUM(F187:F188)</f>
        <v>3448</v>
      </c>
      <c r="G186" s="232">
        <f>SUM(G187:G188)</f>
        <v>10000</v>
      </c>
      <c r="H186" s="232">
        <f>SUM(H187:H188)</f>
        <v>10000</v>
      </c>
      <c r="I186" s="66">
        <f>H186/E186*100</f>
        <v>66.66666666666666</v>
      </c>
      <c r="J186" s="66">
        <f>H186/G186*100</f>
        <v>100</v>
      </c>
    </row>
    <row r="187" spans="1:10" ht="25.5" customHeight="1">
      <c r="A187" s="9">
        <v>157</v>
      </c>
      <c r="B187" s="9">
        <v>511300</v>
      </c>
      <c r="C187" s="19" t="s">
        <v>461</v>
      </c>
      <c r="D187" s="221">
        <f>'Одјељење за општу управу'!D92</f>
        <v>8844</v>
      </c>
      <c r="E187" s="221">
        <f>'Одјељење за општу управу'!E92</f>
        <v>10000</v>
      </c>
      <c r="F187" s="221">
        <f>'Одјељење за општу управу'!F92</f>
        <v>3448</v>
      </c>
      <c r="G187" s="221">
        <f>'Одјељење за општу управу'!G92</f>
        <v>10000</v>
      </c>
      <c r="H187" s="221">
        <f>'Одјељење за општу управу'!H92</f>
        <v>10000</v>
      </c>
      <c r="I187" s="54">
        <f>H187/E187*100</f>
        <v>100</v>
      </c>
      <c r="J187" s="54">
        <f>H187/G187*100</f>
        <v>100</v>
      </c>
    </row>
    <row r="188" spans="1:10" ht="25.5" customHeight="1">
      <c r="A188" s="9">
        <v>158</v>
      </c>
      <c r="B188" s="9">
        <v>511373</v>
      </c>
      <c r="C188" s="19" t="s">
        <v>166</v>
      </c>
      <c r="D188" s="221">
        <f>'начелник општине'!D88</f>
        <v>872</v>
      </c>
      <c r="E188" s="221">
        <f>'начелник општине'!E88</f>
        <v>5000</v>
      </c>
      <c r="F188" s="221">
        <f>'начелник општине'!F88</f>
        <v>0</v>
      </c>
      <c r="G188" s="221">
        <f>'начелник општине'!G88</f>
        <v>0</v>
      </c>
      <c r="H188" s="221">
        <f>'начелник општине'!H88</f>
        <v>0</v>
      </c>
      <c r="I188" s="54">
        <f>H188/E188*100</f>
        <v>0</v>
      </c>
      <c r="J188" s="54" t="e">
        <f>H188/G188*100</f>
        <v>#DIV/0!</v>
      </c>
    </row>
    <row r="189" spans="1:10" ht="25.5" customHeight="1">
      <c r="A189" s="9"/>
      <c r="B189" s="9"/>
      <c r="C189" s="51"/>
      <c r="D189" s="221"/>
      <c r="E189" s="221"/>
      <c r="F189" s="221"/>
      <c r="G189" s="221"/>
      <c r="H189" s="221"/>
      <c r="I189" s="54"/>
      <c r="J189" s="54"/>
    </row>
    <row r="190" spans="1:10" ht="25.5" customHeight="1">
      <c r="A190" s="9">
        <v>159</v>
      </c>
      <c r="B190" s="145">
        <v>511700</v>
      </c>
      <c r="C190" s="18" t="s">
        <v>167</v>
      </c>
      <c r="D190" s="232">
        <f>D191+D197</f>
        <v>3223</v>
      </c>
      <c r="E190" s="232">
        <f>E191+E197</f>
        <v>0</v>
      </c>
      <c r="F190" s="232">
        <f>F191+F197</f>
        <v>0</v>
      </c>
      <c r="G190" s="232">
        <f>G191+G197</f>
        <v>0</v>
      </c>
      <c r="H190" s="232">
        <f>H191+H197</f>
        <v>20000</v>
      </c>
      <c r="I190" s="66" t="e">
        <f>H190/E190*100</f>
        <v>#DIV/0!</v>
      </c>
      <c r="J190" s="66" t="e">
        <f>H190/G190*100</f>
        <v>#DIV/0!</v>
      </c>
    </row>
    <row r="191" spans="1:10" ht="25.5" customHeight="1">
      <c r="A191" s="9">
        <v>160</v>
      </c>
      <c r="B191" s="61" t="s">
        <v>502</v>
      </c>
      <c r="C191" s="51" t="s">
        <v>555</v>
      </c>
      <c r="D191" s="221">
        <f>'начелник општине'!D91</f>
        <v>0</v>
      </c>
      <c r="E191" s="221">
        <f>'начелник општине'!E91</f>
        <v>0</v>
      </c>
      <c r="F191" s="221">
        <f>'начелник општине'!F91</f>
        <v>0</v>
      </c>
      <c r="G191" s="221">
        <f>'начелник општине'!G91</f>
        <v>0</v>
      </c>
      <c r="H191" s="221">
        <f>'начелник општине'!H91</f>
        <v>20000</v>
      </c>
      <c r="I191" s="47" t="e">
        <f>H191/E191*100</f>
        <v>#DIV/0!</v>
      </c>
      <c r="J191" s="47" t="e">
        <f>H191/G191*100</f>
        <v>#DIV/0!</v>
      </c>
    </row>
    <row r="192" spans="1:10" ht="25.5" customHeight="1">
      <c r="A192" s="9"/>
      <c r="B192" s="37"/>
      <c r="C192" s="51"/>
      <c r="D192" s="221"/>
      <c r="E192" s="221"/>
      <c r="F192" s="221"/>
      <c r="G192" s="221"/>
      <c r="H192" s="221"/>
      <c r="I192" s="47"/>
      <c r="J192" s="47"/>
    </row>
    <row r="193" spans="1:10" ht="25.5" customHeight="1">
      <c r="A193" s="9">
        <v>161</v>
      </c>
      <c r="B193" s="145">
        <v>513110</v>
      </c>
      <c r="C193" s="18" t="s">
        <v>169</v>
      </c>
      <c r="D193" s="232">
        <f>D194</f>
        <v>0</v>
      </c>
      <c r="E193" s="232">
        <f>E194</f>
        <v>0</v>
      </c>
      <c r="F193" s="232">
        <f>F194</f>
        <v>0</v>
      </c>
      <c r="G193" s="232">
        <f>G194</f>
        <v>0</v>
      </c>
      <c r="H193" s="232">
        <f>H194</f>
        <v>25000</v>
      </c>
      <c r="I193" s="66" t="e">
        <f>H193/E193*100</f>
        <v>#DIV/0!</v>
      </c>
      <c r="J193" s="66" t="e">
        <f>H193/G193*100</f>
        <v>#DIV/0!</v>
      </c>
    </row>
    <row r="194" spans="1:10" ht="25.5" customHeight="1">
      <c r="A194" s="9">
        <v>162</v>
      </c>
      <c r="B194" s="9">
        <v>513113</v>
      </c>
      <c r="C194" s="23" t="s">
        <v>169</v>
      </c>
      <c r="D194" s="221">
        <f>'начелник општине'!D97</f>
        <v>0</v>
      </c>
      <c r="E194" s="221">
        <f>'начелник општине'!E97</f>
        <v>0</v>
      </c>
      <c r="F194" s="221">
        <f>'начелник општине'!F97</f>
        <v>0</v>
      </c>
      <c r="G194" s="221">
        <f>'начелник општине'!G97</f>
        <v>0</v>
      </c>
      <c r="H194" s="221">
        <f>'начелник општине'!H97</f>
        <v>25000</v>
      </c>
      <c r="I194" s="54" t="e">
        <f>H194/E194*100</f>
        <v>#DIV/0!</v>
      </c>
      <c r="J194" s="54" t="e">
        <f>H194/G194*100</f>
        <v>#DIV/0!</v>
      </c>
    </row>
    <row r="195" spans="1:10" ht="25.5" customHeight="1">
      <c r="A195" s="9"/>
      <c r="B195" s="9"/>
      <c r="C195" s="23"/>
      <c r="D195" s="221"/>
      <c r="E195" s="221"/>
      <c r="F195" s="221"/>
      <c r="G195" s="221"/>
      <c r="H195" s="221"/>
      <c r="I195" s="63"/>
      <c r="J195" s="54"/>
    </row>
    <row r="196" spans="1:10" s="79" customFormat="1" ht="25.5" customHeight="1">
      <c r="A196" s="80">
        <v>163</v>
      </c>
      <c r="B196" s="81">
        <v>517100</v>
      </c>
      <c r="C196" s="69" t="s">
        <v>170</v>
      </c>
      <c r="D196" s="232">
        <f>D197</f>
        <v>3223</v>
      </c>
      <c r="E196" s="232">
        <f>E197</f>
        <v>0</v>
      </c>
      <c r="F196" s="232">
        <f>F197</f>
        <v>0</v>
      </c>
      <c r="G196" s="232">
        <f>G197</f>
        <v>0</v>
      </c>
      <c r="H196" s="232">
        <f>H197</f>
        <v>0</v>
      </c>
      <c r="I196" s="83" t="e">
        <f aca="true" t="shared" si="24" ref="I196:I203">H196/E196*100</f>
        <v>#DIV/0!</v>
      </c>
      <c r="J196" s="75" t="e">
        <f aca="true" t="shared" si="25" ref="J196:J203">H196/G196*100</f>
        <v>#DIV/0!</v>
      </c>
    </row>
    <row r="197" spans="1:10" s="5" customFormat="1" ht="25.5" customHeight="1">
      <c r="A197" s="9">
        <v>164</v>
      </c>
      <c r="B197" s="9">
        <v>517112</v>
      </c>
      <c r="C197" s="51" t="s">
        <v>171</v>
      </c>
      <c r="D197" s="220">
        <f>'начелник општине'!D94</f>
        <v>3223</v>
      </c>
      <c r="E197" s="220">
        <f>'начелник општине'!E94</f>
        <v>0</v>
      </c>
      <c r="F197" s="220">
        <f>'начелник општине'!F94</f>
        <v>0</v>
      </c>
      <c r="G197" s="220">
        <f>'начелник општине'!G94</f>
        <v>0</v>
      </c>
      <c r="H197" s="220">
        <f>'начелник општине'!H94</f>
        <v>0</v>
      </c>
      <c r="I197" s="54" t="e">
        <f t="shared" si="24"/>
        <v>#DIV/0!</v>
      </c>
      <c r="J197" s="54" t="e">
        <f t="shared" si="25"/>
        <v>#DIV/0!</v>
      </c>
    </row>
    <row r="198" spans="1:10" s="5" customFormat="1" ht="25.5" customHeight="1">
      <c r="A198" s="9"/>
      <c r="B198" s="9"/>
      <c r="C198" s="51"/>
      <c r="D198" s="220"/>
      <c r="E198" s="220"/>
      <c r="F198" s="220"/>
      <c r="G198" s="220"/>
      <c r="H198" s="220"/>
      <c r="I198" s="54"/>
      <c r="J198" s="54"/>
    </row>
    <row r="199" spans="1:10" ht="25.5" customHeight="1">
      <c r="A199" s="80">
        <v>165</v>
      </c>
      <c r="B199" s="12"/>
      <c r="C199" s="18" t="s">
        <v>462</v>
      </c>
      <c r="D199" s="219">
        <f>D200</f>
        <v>269006</v>
      </c>
      <c r="E199" s="219">
        <f>E200</f>
        <v>354934</v>
      </c>
      <c r="F199" s="219">
        <f>F200</f>
        <v>261711</v>
      </c>
      <c r="G199" s="219">
        <f>G200</f>
        <v>355081</v>
      </c>
      <c r="H199" s="219">
        <f>H200</f>
        <v>301997</v>
      </c>
      <c r="I199" s="66">
        <f t="shared" si="24"/>
        <v>85.08539615815897</v>
      </c>
      <c r="J199" s="66">
        <f t="shared" si="25"/>
        <v>85.05017165097541</v>
      </c>
    </row>
    <row r="200" spans="1:10" ht="25.5" customHeight="1">
      <c r="A200" s="9">
        <v>166</v>
      </c>
      <c r="B200" s="6">
        <v>621000</v>
      </c>
      <c r="C200" s="35" t="s">
        <v>757</v>
      </c>
      <c r="D200" s="232">
        <f>D201+D202+D203</f>
        <v>269006</v>
      </c>
      <c r="E200" s="232">
        <f>E201+E202+E203</f>
        <v>354934</v>
      </c>
      <c r="F200" s="232">
        <f>F201+F202+F203</f>
        <v>261711</v>
      </c>
      <c r="G200" s="232">
        <f>G201+G202+G203</f>
        <v>355081</v>
      </c>
      <c r="H200" s="232">
        <f>H201+H202+H203</f>
        <v>301997</v>
      </c>
      <c r="I200" s="66">
        <f t="shared" si="24"/>
        <v>85.08539615815897</v>
      </c>
      <c r="J200" s="66">
        <f t="shared" si="25"/>
        <v>85.05017165097541</v>
      </c>
    </row>
    <row r="201" spans="1:10" ht="25.5" customHeight="1">
      <c r="A201" s="80">
        <v>167</v>
      </c>
      <c r="B201" s="9">
        <v>621341</v>
      </c>
      <c r="C201" s="19" t="s">
        <v>178</v>
      </c>
      <c r="D201" s="221">
        <f>'Одјељење за привреду'!D65</f>
        <v>157895</v>
      </c>
      <c r="E201" s="221">
        <f>'Одјељење за привреду'!E65</f>
        <v>157895</v>
      </c>
      <c r="F201" s="221">
        <f>'Одјељење за привреду'!F65</f>
        <v>118421</v>
      </c>
      <c r="G201" s="221">
        <f>'Одјељење за привреду'!G65</f>
        <v>157895</v>
      </c>
      <c r="H201" s="221">
        <f>'Одјељење за привреду'!H65</f>
        <v>157895</v>
      </c>
      <c r="I201" s="54">
        <f t="shared" si="24"/>
        <v>100</v>
      </c>
      <c r="J201" s="54">
        <f t="shared" si="25"/>
        <v>100</v>
      </c>
    </row>
    <row r="202" spans="1:10" ht="25.5" customHeight="1">
      <c r="A202" s="9">
        <v>168</v>
      </c>
      <c r="B202" s="9">
        <v>621341</v>
      </c>
      <c r="C202" s="19" t="s">
        <v>179</v>
      </c>
      <c r="D202" s="221">
        <f>'Одјељење за привреду'!D66</f>
        <v>111111</v>
      </c>
      <c r="E202" s="221">
        <f>'Одјељење за привреду'!E66</f>
        <v>111111</v>
      </c>
      <c r="F202" s="221">
        <f>'Одјељење за привреду'!F66</f>
        <v>83333</v>
      </c>
      <c r="G202" s="221">
        <f>'Одјељење за привреду'!G66</f>
        <v>111111</v>
      </c>
      <c r="H202" s="221">
        <f>'Одјељење за привреду'!H66</f>
        <v>37037</v>
      </c>
      <c r="I202" s="54">
        <f t="shared" si="24"/>
        <v>33.33333333333333</v>
      </c>
      <c r="J202" s="54">
        <f t="shared" si="25"/>
        <v>33.33333333333333</v>
      </c>
    </row>
    <row r="203" spans="1:10" s="5" customFormat="1" ht="25.5" customHeight="1">
      <c r="A203" s="80">
        <v>169</v>
      </c>
      <c r="B203" s="9">
        <v>621341</v>
      </c>
      <c r="C203" s="19" t="s">
        <v>468</v>
      </c>
      <c r="D203" s="221">
        <f>'Одјељење за привреду'!D67</f>
        <v>0</v>
      </c>
      <c r="E203" s="221">
        <f>'Одјељење за привреду'!E67</f>
        <v>85928</v>
      </c>
      <c r="F203" s="221">
        <f>'Одјељење за привреду'!F67</f>
        <v>59957</v>
      </c>
      <c r="G203" s="221">
        <f>'Одјељење за привреду'!G67</f>
        <v>86075</v>
      </c>
      <c r="H203" s="221">
        <f>'Одјељење за привреду'!H67</f>
        <v>107065</v>
      </c>
      <c r="I203" s="54">
        <f t="shared" si="24"/>
        <v>124.59850107066381</v>
      </c>
      <c r="J203" s="54">
        <f t="shared" si="25"/>
        <v>124.38571013650885</v>
      </c>
    </row>
    <row r="204" spans="1:10" ht="25.5" customHeight="1">
      <c r="A204" s="9"/>
      <c r="B204" s="12"/>
      <c r="C204" s="23"/>
      <c r="D204" s="221"/>
      <c r="E204" s="221"/>
      <c r="F204" s="221"/>
      <c r="G204" s="221"/>
      <c r="H204" s="221"/>
      <c r="I204" s="54"/>
      <c r="J204" s="54"/>
    </row>
    <row r="205" spans="1:10" ht="25.5" customHeight="1">
      <c r="A205" s="9">
        <v>170</v>
      </c>
      <c r="B205" s="145">
        <v>372200</v>
      </c>
      <c r="C205" s="18" t="s">
        <v>463</v>
      </c>
      <c r="D205" s="280">
        <v>0</v>
      </c>
      <c r="E205" s="280">
        <v>10000</v>
      </c>
      <c r="F205" s="280">
        <v>0</v>
      </c>
      <c r="G205" s="280">
        <v>0</v>
      </c>
      <c r="H205" s="280">
        <v>50000</v>
      </c>
      <c r="I205" s="66">
        <f>H205/E205*100</f>
        <v>500</v>
      </c>
      <c r="J205" s="66" t="e">
        <f>H205/G205*100</f>
        <v>#DIV/0!</v>
      </c>
    </row>
    <row r="206" spans="4:10" ht="12.75">
      <c r="D206" s="281"/>
      <c r="E206" s="281"/>
      <c r="F206" s="281"/>
      <c r="G206" s="281"/>
      <c r="H206" s="281"/>
      <c r="I206" s="186"/>
      <c r="J206" s="186"/>
    </row>
    <row r="207" spans="3:10" ht="12.75">
      <c r="C207" s="26"/>
      <c r="D207" s="282"/>
      <c r="E207" s="282"/>
      <c r="F207" s="282"/>
      <c r="G207" s="282"/>
      <c r="H207" s="282"/>
      <c r="I207" s="186"/>
      <c r="J207" s="186"/>
    </row>
    <row r="208" spans="3:10" ht="12.75">
      <c r="C208" s="26"/>
      <c r="D208" s="281"/>
      <c r="E208" s="281"/>
      <c r="F208" s="281"/>
      <c r="G208" s="281"/>
      <c r="H208" s="281"/>
      <c r="I208" s="186"/>
      <c r="J208" s="186"/>
    </row>
    <row r="209" spans="9:10" ht="12.75">
      <c r="I209" s="186"/>
      <c r="J209" s="186"/>
    </row>
  </sheetData>
  <sheetProtection/>
  <mergeCells count="15">
    <mergeCell ref="A1:E1"/>
    <mergeCell ref="A2:J2"/>
    <mergeCell ref="A3:J3"/>
    <mergeCell ref="A4:C4"/>
    <mergeCell ref="H4:J4"/>
    <mergeCell ref="A5:A7"/>
    <mergeCell ref="B5:B7"/>
    <mergeCell ref="C5:C7"/>
    <mergeCell ref="E5:E7"/>
    <mergeCell ref="F5:F7"/>
    <mergeCell ref="G5:G7"/>
    <mergeCell ref="H5:H7"/>
    <mergeCell ref="D5:D7"/>
    <mergeCell ref="I6:I7"/>
    <mergeCell ref="J6:J7"/>
  </mergeCells>
  <printOptions/>
  <pageMargins left="0.1968503937007874" right="0" top="0.15748031496062992" bottom="0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M95"/>
  <sheetViews>
    <sheetView zoomScalePageLayoutView="0" workbookViewId="0" topLeftCell="A1">
      <selection activeCell="H3" sqref="H3:H5"/>
    </sheetView>
  </sheetViews>
  <sheetFormatPr defaultColWidth="9.140625" defaultRowHeight="12.75"/>
  <cols>
    <col min="1" max="1" width="5.28125" style="1" customWidth="1"/>
    <col min="2" max="2" width="7.421875" style="1" customWidth="1"/>
    <col min="3" max="3" width="44.00390625" style="2" customWidth="1"/>
    <col min="4" max="4" width="10.57421875" style="234" customWidth="1"/>
    <col min="5" max="5" width="9.8515625" style="234" customWidth="1"/>
    <col min="6" max="6" width="10.57421875" style="234" customWidth="1"/>
    <col min="7" max="7" width="10.00390625" style="234" customWidth="1"/>
    <col min="8" max="8" width="10.421875" style="234" customWidth="1"/>
    <col min="9" max="10" width="6.28125" style="211" customWidth="1"/>
  </cols>
  <sheetData>
    <row r="1" spans="1:10" s="5" customFormat="1" ht="21" customHeight="1">
      <c r="A1" s="312" t="s">
        <v>767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s="5" customFormat="1" ht="21" customHeight="1">
      <c r="A2" s="313" t="s">
        <v>182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5.75" customHeight="1">
      <c r="A3" s="316" t="s">
        <v>1</v>
      </c>
      <c r="B3" s="315" t="s">
        <v>2</v>
      </c>
      <c r="C3" s="316" t="s">
        <v>3</v>
      </c>
      <c r="D3" s="310" t="s">
        <v>496</v>
      </c>
      <c r="E3" s="310" t="s">
        <v>469</v>
      </c>
      <c r="F3" s="310" t="s">
        <v>493</v>
      </c>
      <c r="G3" s="310" t="s">
        <v>471</v>
      </c>
      <c r="H3" s="310" t="s">
        <v>766</v>
      </c>
      <c r="I3" s="210" t="s">
        <v>4</v>
      </c>
      <c r="J3" s="210" t="s">
        <v>4</v>
      </c>
    </row>
    <row r="4" spans="1:10" ht="15.75" customHeight="1">
      <c r="A4" s="316"/>
      <c r="B4" s="315"/>
      <c r="C4" s="316"/>
      <c r="D4" s="310"/>
      <c r="E4" s="310"/>
      <c r="F4" s="310"/>
      <c r="G4" s="310"/>
      <c r="H4" s="310"/>
      <c r="I4" s="311" t="s">
        <v>5</v>
      </c>
      <c r="J4" s="311" t="s">
        <v>6</v>
      </c>
    </row>
    <row r="5" spans="1:10" ht="15.75" customHeight="1">
      <c r="A5" s="316"/>
      <c r="B5" s="315"/>
      <c r="C5" s="316"/>
      <c r="D5" s="310"/>
      <c r="E5" s="310"/>
      <c r="F5" s="310"/>
      <c r="G5" s="310"/>
      <c r="H5" s="310"/>
      <c r="I5" s="311"/>
      <c r="J5" s="311"/>
    </row>
    <row r="6" spans="1:10" s="11" customFormat="1" ht="25.5" customHeight="1">
      <c r="A6" s="316"/>
      <c r="B6" s="9">
        <v>1</v>
      </c>
      <c r="C6" s="9">
        <v>2</v>
      </c>
      <c r="D6" s="217">
        <v>5</v>
      </c>
      <c r="E6" s="217">
        <v>3</v>
      </c>
      <c r="F6" s="217">
        <v>4</v>
      </c>
      <c r="G6" s="217">
        <v>5</v>
      </c>
      <c r="H6" s="217">
        <v>6</v>
      </c>
      <c r="I6" s="10">
        <v>7</v>
      </c>
      <c r="J6" s="10">
        <v>8</v>
      </c>
    </row>
    <row r="7" spans="1:12" ht="25.5" customHeight="1">
      <c r="A7" s="9">
        <v>1</v>
      </c>
      <c r="B7" s="12"/>
      <c r="C7" s="13" t="s">
        <v>636</v>
      </c>
      <c r="D7" s="218">
        <f>D8+D34+D79+D83</f>
        <v>3901778</v>
      </c>
      <c r="E7" s="218">
        <f>E8+E34+E79+E83</f>
        <v>3800860</v>
      </c>
      <c r="F7" s="218">
        <f>F8+F34+F79+F83</f>
        <v>2335388</v>
      </c>
      <c r="G7" s="218">
        <f>G8+G34+G79+G83</f>
        <v>4018993</v>
      </c>
      <c r="H7" s="218">
        <f>H8+H34+H79+H83</f>
        <v>3858875</v>
      </c>
      <c r="I7" s="17">
        <f>H7/E7*100</f>
        <v>101.52636508579637</v>
      </c>
      <c r="J7" s="17">
        <f>H7/G7*100</f>
        <v>96.01596718381943</v>
      </c>
      <c r="L7" s="204"/>
    </row>
    <row r="8" spans="1:10" ht="25.5" customHeight="1">
      <c r="A8" s="9">
        <v>2</v>
      </c>
      <c r="B8" s="6">
        <v>710000</v>
      </c>
      <c r="C8" s="15" t="s">
        <v>489</v>
      </c>
      <c r="D8" s="219">
        <f>D10+D13+D18+D23+D26+D29+D32</f>
        <v>2260016</v>
      </c>
      <c r="E8" s="219">
        <f>E10+E13+E18+E23+E26+E29+E32</f>
        <v>2189000</v>
      </c>
      <c r="F8" s="219">
        <f>F10+F13+F18+F23+F26+F29+F32</f>
        <v>1785599</v>
      </c>
      <c r="G8" s="219">
        <f>G10+G13+G18+G23+G26+G29+G32</f>
        <v>2410000</v>
      </c>
      <c r="H8" s="219">
        <f>H10+H13+H18+H23+H26+H29+H32</f>
        <v>2272500</v>
      </c>
      <c r="I8" s="17">
        <f>H8/E8*100</f>
        <v>103.81452718136134</v>
      </c>
      <c r="J8" s="17">
        <f>H8/G8*100</f>
        <v>94.29460580912863</v>
      </c>
    </row>
    <row r="9" spans="1:10" ht="25.5" customHeight="1">
      <c r="A9" s="9"/>
      <c r="B9" s="6"/>
      <c r="C9" s="15"/>
      <c r="D9" s="219"/>
      <c r="E9" s="219"/>
      <c r="F9" s="219"/>
      <c r="G9" s="219"/>
      <c r="H9" s="219"/>
      <c r="I9" s="17"/>
      <c r="J9" s="17"/>
    </row>
    <row r="10" spans="1:10" ht="25.5" customHeight="1">
      <c r="A10" s="9">
        <v>3</v>
      </c>
      <c r="B10" s="6">
        <v>711100</v>
      </c>
      <c r="C10" s="18" t="s">
        <v>477</v>
      </c>
      <c r="D10" s="219">
        <f>D11</f>
        <v>0</v>
      </c>
      <c r="E10" s="219">
        <f>E11</f>
        <v>0</v>
      </c>
      <c r="F10" s="219">
        <f>F11</f>
        <v>281</v>
      </c>
      <c r="G10" s="219">
        <f>G11</f>
        <v>350</v>
      </c>
      <c r="H10" s="219">
        <f>H11</f>
        <v>350</v>
      </c>
      <c r="I10" s="17" t="e">
        <f>H10/E10*100</f>
        <v>#DIV/0!</v>
      </c>
      <c r="J10" s="17">
        <f>H10/G10*100</f>
        <v>100</v>
      </c>
    </row>
    <row r="11" spans="1:10" ht="25.5" customHeight="1">
      <c r="A11" s="9">
        <v>4</v>
      </c>
      <c r="B11" s="9">
        <v>711113</v>
      </c>
      <c r="C11" s="19" t="s">
        <v>476</v>
      </c>
      <c r="D11" s="221">
        <f>'буџет општи дио'!D11</f>
        <v>0</v>
      </c>
      <c r="E11" s="221">
        <f>'буџет општи дио'!E11</f>
        <v>0</v>
      </c>
      <c r="F11" s="221">
        <f>'буџет општи дио'!F11</f>
        <v>281</v>
      </c>
      <c r="G11" s="221">
        <f>'буџет општи дио'!G11</f>
        <v>350</v>
      </c>
      <c r="H11" s="221">
        <f>'буџет општи дио'!H11</f>
        <v>350</v>
      </c>
      <c r="I11" s="22" t="e">
        <f>H11/E11*100</f>
        <v>#DIV/0!</v>
      </c>
      <c r="J11" s="22">
        <f>H11/G11*100</f>
        <v>100</v>
      </c>
    </row>
    <row r="12" spans="1:10" ht="25.5" customHeight="1">
      <c r="A12" s="9"/>
      <c r="B12" s="6"/>
      <c r="C12" s="15"/>
      <c r="D12" s="246"/>
      <c r="E12" s="230"/>
      <c r="F12" s="230"/>
      <c r="G12" s="246"/>
      <c r="H12" s="246"/>
      <c r="I12" s="17"/>
      <c r="J12" s="17"/>
    </row>
    <row r="13" spans="1:10" ht="25.5" customHeight="1">
      <c r="A13" s="9">
        <v>5</v>
      </c>
      <c r="B13" s="6">
        <v>713000</v>
      </c>
      <c r="C13" s="18" t="s">
        <v>488</v>
      </c>
      <c r="D13" s="219">
        <f>SUM(D14:D16)</f>
        <v>172038</v>
      </c>
      <c r="E13" s="219">
        <f>SUM(E14:E16)</f>
        <v>169000</v>
      </c>
      <c r="F13" s="219">
        <f>SUM(F14:F16)</f>
        <v>146711</v>
      </c>
      <c r="G13" s="219">
        <f>SUM(G14:G16)</f>
        <v>182150</v>
      </c>
      <c r="H13" s="219">
        <f>SUM(H14:H16)</f>
        <v>182150</v>
      </c>
      <c r="I13" s="17">
        <f>H13/E13*100</f>
        <v>107.7810650887574</v>
      </c>
      <c r="J13" s="17">
        <f>H13/G13*100</f>
        <v>100</v>
      </c>
    </row>
    <row r="14" spans="1:10" ht="25.5" customHeight="1">
      <c r="A14" s="9">
        <v>6</v>
      </c>
      <c r="B14" s="9">
        <v>713111</v>
      </c>
      <c r="C14" s="19" t="s">
        <v>7</v>
      </c>
      <c r="D14" s="221">
        <f>'буџет општи дио'!D14</f>
        <v>9285</v>
      </c>
      <c r="E14" s="221">
        <f>'буџет општи дио'!E14</f>
        <v>9000</v>
      </c>
      <c r="F14" s="221">
        <f>'буџет општи дио'!F14</f>
        <v>9213</v>
      </c>
      <c r="G14" s="221">
        <f>'буџет општи дио'!G14</f>
        <v>12000</v>
      </c>
      <c r="H14" s="221">
        <f>'буџет општи дио'!H14</f>
        <v>12000</v>
      </c>
      <c r="I14" s="22">
        <f>H14/E14*100</f>
        <v>133.33333333333331</v>
      </c>
      <c r="J14" s="22">
        <f>H14/G14*100</f>
        <v>100</v>
      </c>
    </row>
    <row r="15" spans="1:10" ht="25.5" customHeight="1">
      <c r="A15" s="9">
        <v>7</v>
      </c>
      <c r="B15" s="9">
        <v>713112</v>
      </c>
      <c r="C15" s="19" t="s">
        <v>8</v>
      </c>
      <c r="D15" s="221">
        <f>'буџет општи дио'!D15</f>
        <v>13</v>
      </c>
      <c r="E15" s="221">
        <f>'буџет општи дио'!E15</f>
        <v>0</v>
      </c>
      <c r="F15" s="221">
        <f>'буџет општи дио'!F15</f>
        <v>107</v>
      </c>
      <c r="G15" s="221">
        <f>'буџет општи дио'!G15</f>
        <v>150</v>
      </c>
      <c r="H15" s="221">
        <f>'буџет општи дио'!H15</f>
        <v>150</v>
      </c>
      <c r="I15" s="22" t="e">
        <f>H15/E15*100</f>
        <v>#DIV/0!</v>
      </c>
      <c r="J15" s="22">
        <f>H15/G15*100</f>
        <v>100</v>
      </c>
    </row>
    <row r="16" spans="1:10" ht="25.5" customHeight="1">
      <c r="A16" s="9">
        <v>8</v>
      </c>
      <c r="B16" s="9">
        <v>713113</v>
      </c>
      <c r="C16" s="23" t="s">
        <v>9</v>
      </c>
      <c r="D16" s="221">
        <f>'буџет општи дио'!D16</f>
        <v>162740</v>
      </c>
      <c r="E16" s="221">
        <f>'буџет општи дио'!E16</f>
        <v>160000</v>
      </c>
      <c r="F16" s="221">
        <f>'буџет општи дио'!F16</f>
        <v>137391</v>
      </c>
      <c r="G16" s="221">
        <f>'буџет општи дио'!G16</f>
        <v>170000</v>
      </c>
      <c r="H16" s="221">
        <f>'буџет општи дио'!H16</f>
        <v>170000</v>
      </c>
      <c r="I16" s="22">
        <f>H16/E16*100</f>
        <v>106.25</v>
      </c>
      <c r="J16" s="22">
        <f>H16/G16*100</f>
        <v>100</v>
      </c>
    </row>
    <row r="17" spans="1:10" ht="25.5" customHeight="1">
      <c r="A17" s="9"/>
      <c r="B17" s="12"/>
      <c r="C17" s="24"/>
      <c r="D17" s="246"/>
      <c r="E17" s="221"/>
      <c r="F17" s="221"/>
      <c r="G17" s="246"/>
      <c r="H17" s="246"/>
      <c r="I17" s="17"/>
      <c r="J17" s="17"/>
    </row>
    <row r="18" spans="1:10" ht="25.5" customHeight="1">
      <c r="A18" s="9">
        <v>9</v>
      </c>
      <c r="B18" s="6">
        <v>714000</v>
      </c>
      <c r="C18" s="15" t="s">
        <v>487</v>
      </c>
      <c r="D18" s="219">
        <f>SUM(D19:D21)</f>
        <v>40183</v>
      </c>
      <c r="E18" s="219">
        <f>SUM(E19:E21)</f>
        <v>40000</v>
      </c>
      <c r="F18" s="219">
        <f>SUM(F19:F21)</f>
        <v>28698</v>
      </c>
      <c r="G18" s="219">
        <f>SUM(G19:G21)</f>
        <v>42500</v>
      </c>
      <c r="H18" s="219">
        <f>SUM(H19:H21)</f>
        <v>40000</v>
      </c>
      <c r="I18" s="17">
        <f>H18/E18*100</f>
        <v>100</v>
      </c>
      <c r="J18" s="17">
        <f>H18/G18*100</f>
        <v>94.11764705882352</v>
      </c>
    </row>
    <row r="19" spans="1:10" ht="25.5" customHeight="1">
      <c r="A19" s="9">
        <v>10</v>
      </c>
      <c r="B19" s="9">
        <v>714111</v>
      </c>
      <c r="C19" s="23" t="s">
        <v>10</v>
      </c>
      <c r="D19" s="220">
        <f>'буџет општи дио'!D19</f>
        <v>6697</v>
      </c>
      <c r="E19" s="220">
        <f>'буџет општи дио'!E19</f>
        <v>0</v>
      </c>
      <c r="F19" s="220">
        <f>'буџет општи дио'!F19</f>
        <v>2344</v>
      </c>
      <c r="G19" s="220">
        <f>'буџет општи дио'!G19</f>
        <v>2500</v>
      </c>
      <c r="H19" s="220">
        <f>'буџет општи дио'!H19</f>
        <v>0</v>
      </c>
      <c r="I19" s="22" t="e">
        <f>H19/E19*100</f>
        <v>#DIV/0!</v>
      </c>
      <c r="J19" s="22">
        <f>H19/G19*100</f>
        <v>0</v>
      </c>
    </row>
    <row r="20" spans="1:10" ht="25.5" customHeight="1">
      <c r="A20" s="9">
        <v>11</v>
      </c>
      <c r="B20" s="9">
        <v>714112</v>
      </c>
      <c r="C20" s="23" t="s">
        <v>11</v>
      </c>
      <c r="D20" s="220">
        <f>'буџет општи дио'!D20</f>
        <v>33393</v>
      </c>
      <c r="E20" s="220">
        <f>'буџет општи дио'!E20</f>
        <v>40000</v>
      </c>
      <c r="F20" s="220">
        <f>'буџет општи дио'!F20</f>
        <v>26354</v>
      </c>
      <c r="G20" s="220">
        <f>'буџет општи дио'!G20</f>
        <v>40000</v>
      </c>
      <c r="H20" s="220">
        <f>'буџет општи дио'!H20</f>
        <v>40000</v>
      </c>
      <c r="I20" s="22">
        <f>H20/E20*100</f>
        <v>100</v>
      </c>
      <c r="J20" s="22">
        <f>H20/G20*100</f>
        <v>100</v>
      </c>
    </row>
    <row r="21" spans="1:10" ht="25.5" customHeight="1">
      <c r="A21" s="9">
        <v>12</v>
      </c>
      <c r="B21" s="9">
        <v>714211</v>
      </c>
      <c r="C21" s="23" t="s">
        <v>12</v>
      </c>
      <c r="D21" s="220">
        <f>'буџет општи дио'!D21</f>
        <v>93</v>
      </c>
      <c r="E21" s="220">
        <f>'буџет општи дио'!E21</f>
        <v>0</v>
      </c>
      <c r="F21" s="220">
        <f>'буџет општи дио'!F21</f>
        <v>0</v>
      </c>
      <c r="G21" s="220">
        <f>'буџет општи дио'!G21</f>
        <v>0</v>
      </c>
      <c r="H21" s="220">
        <f>'буџет општи дио'!H21</f>
        <v>0</v>
      </c>
      <c r="I21" s="22" t="e">
        <f>H21/E21*100</f>
        <v>#DIV/0!</v>
      </c>
      <c r="J21" s="22" t="e">
        <f>H21/G21*100</f>
        <v>#DIV/0!</v>
      </c>
    </row>
    <row r="22" spans="1:10" ht="25.5" customHeight="1">
      <c r="A22" s="9"/>
      <c r="B22" s="12"/>
      <c r="C22" s="23"/>
      <c r="D22" s="246"/>
      <c r="E22" s="221"/>
      <c r="F22" s="221"/>
      <c r="G22" s="246"/>
      <c r="H22" s="246"/>
      <c r="I22" s="17"/>
      <c r="J22" s="17"/>
    </row>
    <row r="23" spans="1:10" ht="25.5" customHeight="1">
      <c r="A23" s="9">
        <v>13</v>
      </c>
      <c r="B23" s="6">
        <v>715000</v>
      </c>
      <c r="C23" s="18" t="s">
        <v>480</v>
      </c>
      <c r="D23" s="219">
        <f>SUM(D24:D24)</f>
        <v>730</v>
      </c>
      <c r="E23" s="219">
        <f>SUM(E24:E24)</f>
        <v>0</v>
      </c>
      <c r="F23" s="219">
        <f>SUM(F24:F24)</f>
        <v>10335</v>
      </c>
      <c r="G23" s="219">
        <f>SUM(G24:G24)</f>
        <v>77000</v>
      </c>
      <c r="H23" s="219">
        <f>SUM(H24:H24)</f>
        <v>0</v>
      </c>
      <c r="I23" s="17" t="e">
        <f>H23/E23*100</f>
        <v>#DIV/0!</v>
      </c>
      <c r="J23" s="17">
        <f>H23/G23*100</f>
        <v>0</v>
      </c>
    </row>
    <row r="24" spans="1:10" ht="25.5" customHeight="1">
      <c r="A24" s="9">
        <v>14</v>
      </c>
      <c r="B24" s="9">
        <v>715110</v>
      </c>
      <c r="C24" s="23" t="s">
        <v>13</v>
      </c>
      <c r="D24" s="220">
        <f>'буџет општи дио'!D24</f>
        <v>730</v>
      </c>
      <c r="E24" s="220">
        <f>'буџет општи дио'!E24</f>
        <v>0</v>
      </c>
      <c r="F24" s="220">
        <f>'буџет општи дио'!F24</f>
        <v>10335</v>
      </c>
      <c r="G24" s="220">
        <f>'буџет општи дио'!G24</f>
        <v>77000</v>
      </c>
      <c r="H24" s="220">
        <f>'буџет општи дио'!H24</f>
        <v>0</v>
      </c>
      <c r="I24" s="22" t="e">
        <f>H24/E24*100</f>
        <v>#DIV/0!</v>
      </c>
      <c r="J24" s="22">
        <f>H24/G24*100</f>
        <v>0</v>
      </c>
    </row>
    <row r="25" spans="1:10" ht="25.5" customHeight="1">
      <c r="A25" s="9"/>
      <c r="B25" s="9"/>
      <c r="C25" s="23"/>
      <c r="D25" s="220"/>
      <c r="E25" s="220"/>
      <c r="F25" s="220"/>
      <c r="G25" s="220"/>
      <c r="H25" s="220"/>
      <c r="I25" s="22"/>
      <c r="J25" s="22"/>
    </row>
    <row r="26" spans="1:10" ht="25.5" customHeight="1">
      <c r="A26" s="9">
        <v>15</v>
      </c>
      <c r="B26" s="6">
        <v>715200</v>
      </c>
      <c r="C26" s="18" t="s">
        <v>478</v>
      </c>
      <c r="D26" s="247">
        <f>SUM(D27:D27)</f>
        <v>0</v>
      </c>
      <c r="E26" s="219">
        <f>SUM(E27:E27)</f>
        <v>0</v>
      </c>
      <c r="F26" s="247">
        <f>SUM(F27:F27)</f>
        <v>5680</v>
      </c>
      <c r="G26" s="247">
        <f>SUM(G27:G27)</f>
        <v>8000</v>
      </c>
      <c r="H26" s="247">
        <f>SUM(H27:H27)</f>
        <v>0</v>
      </c>
      <c r="I26" s="17" t="e">
        <f>H26/E26*100</f>
        <v>#DIV/0!</v>
      </c>
      <c r="J26" s="17">
        <f>H26/G26*100</f>
        <v>0</v>
      </c>
    </row>
    <row r="27" spans="1:10" ht="25.5" customHeight="1">
      <c r="A27" s="9">
        <v>16</v>
      </c>
      <c r="B27" s="9">
        <v>715211</v>
      </c>
      <c r="C27" s="23" t="s">
        <v>479</v>
      </c>
      <c r="D27" s="220">
        <f>'буџет општи дио'!D27</f>
        <v>0</v>
      </c>
      <c r="E27" s="220">
        <f>'буџет општи дио'!E27</f>
        <v>0</v>
      </c>
      <c r="F27" s="220">
        <f>'буџет општи дио'!F27</f>
        <v>5680</v>
      </c>
      <c r="G27" s="220">
        <f>'буџет општи дио'!G27</f>
        <v>8000</v>
      </c>
      <c r="H27" s="220">
        <f>'буџет општи дио'!H27</f>
        <v>0</v>
      </c>
      <c r="I27" s="22" t="e">
        <f>H27/E27*100</f>
        <v>#DIV/0!</v>
      </c>
      <c r="J27" s="22">
        <f>H27/G27*100</f>
        <v>0</v>
      </c>
    </row>
    <row r="28" spans="1:10" ht="25.5" customHeight="1">
      <c r="A28" s="9"/>
      <c r="B28" s="9"/>
      <c r="C28" s="23"/>
      <c r="D28" s="220"/>
      <c r="E28" s="220"/>
      <c r="F28" s="220"/>
      <c r="G28" s="220"/>
      <c r="H28" s="220"/>
      <c r="I28" s="22"/>
      <c r="J28" s="22"/>
    </row>
    <row r="29" spans="1:10" ht="25.5" customHeight="1">
      <c r="A29" s="9">
        <v>17</v>
      </c>
      <c r="B29" s="6">
        <v>715300</v>
      </c>
      <c r="C29" s="18" t="s">
        <v>14</v>
      </c>
      <c r="D29" s="247">
        <f>SUM(D30:D31)</f>
        <v>34613</v>
      </c>
      <c r="E29" s="219">
        <f>SUM(E30:E31)</f>
        <v>0</v>
      </c>
      <c r="F29" s="247">
        <f>SUM(F30:F31)</f>
        <v>0</v>
      </c>
      <c r="G29" s="247">
        <f>SUM(G30:G31)</f>
        <v>0</v>
      </c>
      <c r="H29" s="247">
        <f>SUM(H30:H31)</f>
        <v>0</v>
      </c>
      <c r="I29" s="17" t="e">
        <f>H29/E29*100</f>
        <v>#DIV/0!</v>
      </c>
      <c r="J29" s="17" t="e">
        <f>H29/G29*100</f>
        <v>#DIV/0!</v>
      </c>
    </row>
    <row r="30" spans="1:10" ht="25.5" customHeight="1">
      <c r="A30" s="9">
        <v>18</v>
      </c>
      <c r="B30" s="9">
        <v>715311</v>
      </c>
      <c r="C30" s="23" t="s">
        <v>15</v>
      </c>
      <c r="D30" s="220">
        <f>'буџет општи дио'!D30</f>
        <v>34613</v>
      </c>
      <c r="E30" s="220">
        <f>'буџет општи дио'!E30</f>
        <v>0</v>
      </c>
      <c r="F30" s="220">
        <f>'буџет општи дио'!F30</f>
        <v>0</v>
      </c>
      <c r="G30" s="220">
        <f>'буџет општи дио'!G30</f>
        <v>0</v>
      </c>
      <c r="H30" s="220">
        <f>'буџет општи дио'!H30</f>
        <v>0</v>
      </c>
      <c r="I30" s="22" t="e">
        <f>H30/E30*100</f>
        <v>#DIV/0!</v>
      </c>
      <c r="J30" s="22" t="e">
        <f>H30/G30*100</f>
        <v>#DIV/0!</v>
      </c>
    </row>
    <row r="31" spans="1:10" ht="25.5" customHeight="1">
      <c r="A31" s="9"/>
      <c r="B31" s="12"/>
      <c r="C31" s="23"/>
      <c r="D31" s="228"/>
      <c r="E31" s="220"/>
      <c r="F31" s="220"/>
      <c r="G31" s="228"/>
      <c r="H31" s="228"/>
      <c r="I31" s="22"/>
      <c r="J31" s="22"/>
    </row>
    <row r="32" spans="1:10" s="26" customFormat="1" ht="25.5" customHeight="1">
      <c r="A32" s="9">
        <v>19</v>
      </c>
      <c r="B32" s="6">
        <v>717111</v>
      </c>
      <c r="C32" s="15" t="s">
        <v>16</v>
      </c>
      <c r="D32" s="219">
        <f>'буџет општи дио'!D32</f>
        <v>2012452</v>
      </c>
      <c r="E32" s="219">
        <f>'буџет општи дио'!E32</f>
        <v>1980000</v>
      </c>
      <c r="F32" s="219">
        <f>'буџет општи дио'!F32</f>
        <v>1593894</v>
      </c>
      <c r="G32" s="219">
        <f>'буџет општи дио'!G32</f>
        <v>2100000</v>
      </c>
      <c r="H32" s="219">
        <f>'буџет општи дио'!H32</f>
        <v>2050000</v>
      </c>
      <c r="I32" s="17">
        <f>H32/E32*100</f>
        <v>103.53535353535352</v>
      </c>
      <c r="J32" s="17">
        <f>H32/G32*100</f>
        <v>97.61904761904762</v>
      </c>
    </row>
    <row r="33" spans="1:10" ht="25.5" customHeight="1">
      <c r="A33" s="9"/>
      <c r="B33" s="12"/>
      <c r="C33" s="23"/>
      <c r="D33" s="246"/>
      <c r="E33" s="221"/>
      <c r="F33" s="221"/>
      <c r="G33" s="246"/>
      <c r="H33" s="246"/>
      <c r="I33" s="17"/>
      <c r="J33" s="17"/>
    </row>
    <row r="34" spans="1:10" ht="25.5" customHeight="1">
      <c r="A34" s="9">
        <v>20</v>
      </c>
      <c r="B34" s="6">
        <v>720000</v>
      </c>
      <c r="C34" s="13" t="s">
        <v>635</v>
      </c>
      <c r="D34" s="219">
        <f>D36+D40+D72+D75</f>
        <v>1415132</v>
      </c>
      <c r="E34" s="219">
        <f>E36+E40+E72+E75</f>
        <v>1375860</v>
      </c>
      <c r="F34" s="219">
        <f>F36+F40+F72+F75</f>
        <v>373272</v>
      </c>
      <c r="G34" s="219">
        <f>G36+G40+G72+G75</f>
        <v>1364993</v>
      </c>
      <c r="H34" s="219">
        <f>H36+H40+H72+H75</f>
        <v>1342375</v>
      </c>
      <c r="I34" s="17">
        <f>H34/E34*100</f>
        <v>97.56624947305686</v>
      </c>
      <c r="J34" s="17">
        <f>H34/G34*100</f>
        <v>98.34299516554297</v>
      </c>
    </row>
    <row r="35" spans="1:10" ht="25.5" customHeight="1">
      <c r="A35" s="9"/>
      <c r="B35" s="6"/>
      <c r="C35" s="15"/>
      <c r="D35" s="246"/>
      <c r="E35" s="230"/>
      <c r="F35" s="230"/>
      <c r="G35" s="246"/>
      <c r="H35" s="246"/>
      <c r="I35" s="17"/>
      <c r="J35" s="17"/>
    </row>
    <row r="36" spans="1:10" ht="25.5" customHeight="1">
      <c r="A36" s="9">
        <v>21</v>
      </c>
      <c r="B36" s="6">
        <v>721000</v>
      </c>
      <c r="C36" s="18" t="s">
        <v>183</v>
      </c>
      <c r="D36" s="219">
        <f>SUM(D37:D38)</f>
        <v>221</v>
      </c>
      <c r="E36" s="219">
        <f>SUM(E37:E38)</f>
        <v>10</v>
      </c>
      <c r="F36" s="219">
        <f>SUM(F37:F38)</f>
        <v>3</v>
      </c>
      <c r="G36" s="219">
        <f>SUM(G37:G38)</f>
        <v>205</v>
      </c>
      <c r="H36" s="219">
        <f>SUM(H37:H38)</f>
        <v>205</v>
      </c>
      <c r="I36" s="17">
        <f>H36/E36*100</f>
        <v>2050</v>
      </c>
      <c r="J36" s="17">
        <f>H36/G36*100</f>
        <v>100</v>
      </c>
    </row>
    <row r="37" spans="1:10" ht="25.5" customHeight="1">
      <c r="A37" s="9">
        <v>22</v>
      </c>
      <c r="B37" s="9">
        <v>721223</v>
      </c>
      <c r="C37" s="19" t="s">
        <v>497</v>
      </c>
      <c r="D37" s="228">
        <f>'буџет општи дио'!D37</f>
        <v>211</v>
      </c>
      <c r="E37" s="228">
        <f>'буџет општи дио'!E37</f>
        <v>0</v>
      </c>
      <c r="F37" s="228">
        <f>'буџет општи дио'!F37</f>
        <v>0</v>
      </c>
      <c r="G37" s="228">
        <f>'буџет општи дио'!G37</f>
        <v>200</v>
      </c>
      <c r="H37" s="228">
        <f>'буџет општи дио'!H37</f>
        <v>200</v>
      </c>
      <c r="I37" s="22" t="e">
        <f>H37/E37*100</f>
        <v>#DIV/0!</v>
      </c>
      <c r="J37" s="22">
        <f>H37/G37*100</f>
        <v>100</v>
      </c>
    </row>
    <row r="38" spans="1:10" ht="25.5" customHeight="1">
      <c r="A38" s="9">
        <v>23</v>
      </c>
      <c r="B38" s="9">
        <v>721300</v>
      </c>
      <c r="C38" s="19" t="s">
        <v>18</v>
      </c>
      <c r="D38" s="228">
        <f>'буџет општи дио'!D38</f>
        <v>10</v>
      </c>
      <c r="E38" s="228">
        <f>'буџет општи дио'!E38</f>
        <v>10</v>
      </c>
      <c r="F38" s="228">
        <f>'буџет општи дио'!F38</f>
        <v>3</v>
      </c>
      <c r="G38" s="228">
        <f>'буџет општи дио'!G38</f>
        <v>5</v>
      </c>
      <c r="H38" s="228">
        <f>'буџет општи дио'!H38</f>
        <v>5</v>
      </c>
      <c r="I38" s="22">
        <f>H38/E38*100</f>
        <v>50</v>
      </c>
      <c r="J38" s="22">
        <f>H38/G38*100</f>
        <v>100</v>
      </c>
    </row>
    <row r="39" spans="1:10" ht="25.5" customHeight="1">
      <c r="A39" s="9"/>
      <c r="B39" s="12"/>
      <c r="C39" s="19"/>
      <c r="D39" s="228"/>
      <c r="E39" s="220"/>
      <c r="F39" s="220"/>
      <c r="G39" s="228"/>
      <c r="H39" s="228"/>
      <c r="I39" s="22"/>
      <c r="J39" s="22"/>
    </row>
    <row r="40" spans="1:10" ht="25.5" customHeight="1">
      <c r="A40" s="9">
        <v>24</v>
      </c>
      <c r="B40" s="6">
        <v>722000</v>
      </c>
      <c r="C40" s="18" t="s">
        <v>634</v>
      </c>
      <c r="D40" s="219">
        <f>D42+D46+D50+D65</f>
        <v>1402843</v>
      </c>
      <c r="E40" s="219">
        <f>E42+E46+E50+E65</f>
        <v>1368350</v>
      </c>
      <c r="F40" s="219">
        <f>F42+F46+F50+F65</f>
        <v>368929</v>
      </c>
      <c r="G40" s="219">
        <f>G42+G46+G50+G65</f>
        <v>1358188</v>
      </c>
      <c r="H40" s="219">
        <f>H42+H46+H50+H65</f>
        <v>1334670</v>
      </c>
      <c r="I40" s="17">
        <f>H40/E40*100</f>
        <v>97.53864142945883</v>
      </c>
      <c r="J40" s="17">
        <f>H40/G40*100</f>
        <v>98.2684282293762</v>
      </c>
    </row>
    <row r="41" spans="1:10" ht="25.5" customHeight="1">
      <c r="A41" s="9"/>
      <c r="B41" s="6"/>
      <c r="C41" s="18"/>
      <c r="D41" s="246"/>
      <c r="E41" s="232"/>
      <c r="F41" s="232"/>
      <c r="G41" s="246"/>
      <c r="H41" s="246"/>
      <c r="I41" s="17"/>
      <c r="J41" s="17"/>
    </row>
    <row r="42" spans="1:10" ht="25.5" customHeight="1">
      <c r="A42" s="9">
        <v>25</v>
      </c>
      <c r="B42" s="6">
        <v>722100</v>
      </c>
      <c r="C42" s="15" t="s">
        <v>633</v>
      </c>
      <c r="D42" s="219">
        <f>D44+D43</f>
        <v>37942</v>
      </c>
      <c r="E42" s="219">
        <f>E44+E43</f>
        <v>36000</v>
      </c>
      <c r="F42" s="219">
        <f>F44+F43</f>
        <v>24250</v>
      </c>
      <c r="G42" s="219">
        <f>G44+G43</f>
        <v>30500</v>
      </c>
      <c r="H42" s="219">
        <f>H44+H43</f>
        <v>28000</v>
      </c>
      <c r="I42" s="17">
        <f aca="true" t="shared" si="0" ref="I42:I48">H42/E42*100</f>
        <v>77.77777777777779</v>
      </c>
      <c r="J42" s="17">
        <f aca="true" t="shared" si="1" ref="J42:J48">H42/G42*100</f>
        <v>91.80327868852459</v>
      </c>
    </row>
    <row r="43" spans="1:10" ht="25.5" customHeight="1">
      <c r="A43" s="9">
        <v>26</v>
      </c>
      <c r="B43" s="9">
        <v>722118</v>
      </c>
      <c r="C43" s="23" t="s">
        <v>481</v>
      </c>
      <c r="D43" s="228">
        <f>'буџет општи дио'!D42</f>
        <v>2167</v>
      </c>
      <c r="E43" s="228">
        <f>'буџет општи дио'!E42</f>
        <v>0</v>
      </c>
      <c r="F43" s="228">
        <f>'буџет општи дио'!F42</f>
        <v>1506</v>
      </c>
      <c r="G43" s="228">
        <f>'буџет општи дио'!G42</f>
        <v>2500</v>
      </c>
      <c r="H43" s="228">
        <f>'буџет општи дио'!H42</f>
        <v>0</v>
      </c>
      <c r="I43" s="22" t="e">
        <f t="shared" si="0"/>
        <v>#DIV/0!</v>
      </c>
      <c r="J43" s="22">
        <f t="shared" si="1"/>
        <v>0</v>
      </c>
    </row>
    <row r="44" spans="1:10" ht="25.5" customHeight="1">
      <c r="A44" s="9">
        <v>27</v>
      </c>
      <c r="B44" s="9">
        <v>722121</v>
      </c>
      <c r="C44" s="23" t="s">
        <v>19</v>
      </c>
      <c r="D44" s="228">
        <f>'буџет општи дио'!D43</f>
        <v>35775</v>
      </c>
      <c r="E44" s="228">
        <f>'буџет општи дио'!E43</f>
        <v>36000</v>
      </c>
      <c r="F44" s="228">
        <f>'буџет општи дио'!F43</f>
        <v>22744</v>
      </c>
      <c r="G44" s="228">
        <f>'буџет општи дио'!G43</f>
        <v>28000</v>
      </c>
      <c r="H44" s="228">
        <f>'буџет општи дио'!H43</f>
        <v>28000</v>
      </c>
      <c r="I44" s="22">
        <f t="shared" si="0"/>
        <v>77.77777777777779</v>
      </c>
      <c r="J44" s="22">
        <f t="shared" si="1"/>
        <v>100</v>
      </c>
    </row>
    <row r="45" spans="1:10" ht="25.5" customHeight="1">
      <c r="A45" s="9"/>
      <c r="B45" s="9"/>
      <c r="C45" s="23"/>
      <c r="D45" s="228"/>
      <c r="E45" s="228"/>
      <c r="F45" s="228"/>
      <c r="G45" s="228"/>
      <c r="H45" s="228"/>
      <c r="I45" s="22"/>
      <c r="J45" s="22"/>
    </row>
    <row r="46" spans="1:10" ht="25.5" customHeight="1">
      <c r="A46" s="9">
        <v>28</v>
      </c>
      <c r="B46" s="6">
        <v>722300</v>
      </c>
      <c r="C46" s="15" t="s">
        <v>632</v>
      </c>
      <c r="D46" s="219">
        <f>D47+D48</f>
        <v>19901</v>
      </c>
      <c r="E46" s="219">
        <f>E47+E48</f>
        <v>18400</v>
      </c>
      <c r="F46" s="219">
        <f>F47+F48</f>
        <v>17297</v>
      </c>
      <c r="G46" s="219">
        <f>G47+G48</f>
        <v>19100</v>
      </c>
      <c r="H46" s="219">
        <f>H47+H48</f>
        <v>19100</v>
      </c>
      <c r="I46" s="17">
        <f t="shared" si="0"/>
        <v>103.80434782608697</v>
      </c>
      <c r="J46" s="17">
        <f t="shared" si="1"/>
        <v>100</v>
      </c>
    </row>
    <row r="47" spans="1:10" ht="25.5" customHeight="1">
      <c r="A47" s="9">
        <v>29</v>
      </c>
      <c r="B47" s="9">
        <v>722312</v>
      </c>
      <c r="C47" s="23" t="s">
        <v>20</v>
      </c>
      <c r="D47" s="221">
        <f>'буџет општи дио'!D46</f>
        <v>19515</v>
      </c>
      <c r="E47" s="221">
        <f>'буџет општи дио'!E46</f>
        <v>18000</v>
      </c>
      <c r="F47" s="221">
        <f>'буџет општи дио'!F46</f>
        <v>17202</v>
      </c>
      <c r="G47" s="221">
        <f>'буџет општи дио'!G46</f>
        <v>19000</v>
      </c>
      <c r="H47" s="221">
        <f>'буџет општи дио'!H46</f>
        <v>19000</v>
      </c>
      <c r="I47" s="22">
        <f t="shared" si="0"/>
        <v>105.55555555555556</v>
      </c>
      <c r="J47" s="22">
        <f t="shared" si="1"/>
        <v>100</v>
      </c>
    </row>
    <row r="48" spans="1:10" ht="25.5" customHeight="1">
      <c r="A48" s="9">
        <v>30</v>
      </c>
      <c r="B48" s="9">
        <v>722314</v>
      </c>
      <c r="C48" s="19" t="s">
        <v>21</v>
      </c>
      <c r="D48" s="221">
        <f>'буџет општи дио'!D47</f>
        <v>386</v>
      </c>
      <c r="E48" s="221">
        <f>'буџет општи дио'!E47</f>
        <v>400</v>
      </c>
      <c r="F48" s="221">
        <f>'буџет општи дио'!F47</f>
        <v>95</v>
      </c>
      <c r="G48" s="221">
        <f>'буџет општи дио'!G47</f>
        <v>100</v>
      </c>
      <c r="H48" s="221">
        <f>'буџет општи дио'!H47</f>
        <v>100</v>
      </c>
      <c r="I48" s="22">
        <f t="shared" si="0"/>
        <v>25</v>
      </c>
      <c r="J48" s="22">
        <f t="shared" si="1"/>
        <v>100</v>
      </c>
    </row>
    <row r="49" spans="1:10" ht="25.5" customHeight="1">
      <c r="A49" s="9"/>
      <c r="B49" s="9"/>
      <c r="C49" s="19"/>
      <c r="D49" s="221"/>
      <c r="E49" s="221"/>
      <c r="F49" s="221"/>
      <c r="G49" s="221"/>
      <c r="H49" s="221"/>
      <c r="I49" s="22"/>
      <c r="J49" s="22"/>
    </row>
    <row r="50" spans="1:10" ht="25.5" customHeight="1">
      <c r="A50" s="9">
        <v>31</v>
      </c>
      <c r="B50" s="6">
        <v>722400</v>
      </c>
      <c r="C50" s="15" t="s">
        <v>631</v>
      </c>
      <c r="D50" s="219">
        <f>SUM(D51:D63)</f>
        <v>1264543</v>
      </c>
      <c r="E50" s="219">
        <f>SUM(E51:E63)</f>
        <v>1265450</v>
      </c>
      <c r="F50" s="219">
        <f>SUM(F51:F63)</f>
        <v>290309</v>
      </c>
      <c r="G50" s="219">
        <f>SUM(G51:G63)</f>
        <v>1252578</v>
      </c>
      <c r="H50" s="219">
        <f>SUM(H51:H63)</f>
        <v>1247470</v>
      </c>
      <c r="I50" s="17">
        <f aca="true" t="shared" si="2" ref="I50:I63">H50/E50*100</f>
        <v>98.57916156308033</v>
      </c>
      <c r="J50" s="17">
        <f aca="true" t="shared" si="3" ref="J50:J63">H50/G50*100</f>
        <v>99.59220104456568</v>
      </c>
    </row>
    <row r="51" spans="1:10" ht="25.5" customHeight="1">
      <c r="A51" s="9">
        <v>32</v>
      </c>
      <c r="B51" s="9">
        <v>722411</v>
      </c>
      <c r="C51" s="19" t="s">
        <v>22</v>
      </c>
      <c r="D51" s="220">
        <f>'буџет општи дио'!D50</f>
        <v>0</v>
      </c>
      <c r="E51" s="220">
        <f>'буџет општи дио'!E50</f>
        <v>1000</v>
      </c>
      <c r="F51" s="220">
        <f>'буџет општи дио'!F50</f>
        <v>100</v>
      </c>
      <c r="G51" s="220">
        <f>'буџет општи дио'!G50</f>
        <v>100</v>
      </c>
      <c r="H51" s="220">
        <f>'буџет општи дио'!H50</f>
        <v>1000</v>
      </c>
      <c r="I51" s="22">
        <f t="shared" si="2"/>
        <v>100</v>
      </c>
      <c r="J51" s="22">
        <f t="shared" si="3"/>
        <v>1000</v>
      </c>
    </row>
    <row r="52" spans="1:10" ht="25.5" customHeight="1">
      <c r="A52" s="9">
        <v>33</v>
      </c>
      <c r="B52" s="9">
        <v>722412</v>
      </c>
      <c r="C52" s="19" t="s">
        <v>23</v>
      </c>
      <c r="D52" s="220">
        <f>'буџет општи дио'!D51</f>
        <v>8</v>
      </c>
      <c r="E52" s="220">
        <f>'буџет општи дио'!E51</f>
        <v>1000</v>
      </c>
      <c r="F52" s="220">
        <f>'буџет општи дио'!F51</f>
        <v>10</v>
      </c>
      <c r="G52" s="220">
        <f>'буџет општи дио'!G51</f>
        <v>100</v>
      </c>
      <c r="H52" s="220">
        <f>'буџет општи дио'!H51</f>
        <v>1000</v>
      </c>
      <c r="I52" s="22">
        <f t="shared" si="2"/>
        <v>100</v>
      </c>
      <c r="J52" s="22">
        <f t="shared" si="3"/>
        <v>1000</v>
      </c>
    </row>
    <row r="53" spans="1:10" ht="25.5" customHeight="1">
      <c r="A53" s="9">
        <v>34</v>
      </c>
      <c r="B53" s="9">
        <v>722425</v>
      </c>
      <c r="C53" s="19" t="s">
        <v>24</v>
      </c>
      <c r="D53" s="220">
        <f>'буџет општи дио'!D52</f>
        <v>0</v>
      </c>
      <c r="E53" s="221">
        <v>5000</v>
      </c>
      <c r="F53" s="220">
        <f>'буџет општи дио'!F52</f>
        <v>608</v>
      </c>
      <c r="G53" s="220">
        <f>'буџет општи дио'!G52</f>
        <v>608</v>
      </c>
      <c r="H53" s="220">
        <f>'буџет општи дио'!H52</f>
        <v>1000</v>
      </c>
      <c r="I53" s="22">
        <f t="shared" si="2"/>
        <v>20</v>
      </c>
      <c r="J53" s="22">
        <f t="shared" si="3"/>
        <v>164.4736842105263</v>
      </c>
    </row>
    <row r="54" spans="1:10" ht="25.5" customHeight="1">
      <c r="A54" s="9">
        <v>35</v>
      </c>
      <c r="B54" s="9">
        <v>722435</v>
      </c>
      <c r="C54" s="19" t="s">
        <v>184</v>
      </c>
      <c r="D54" s="220">
        <f>'буџет општи дио'!D53</f>
        <v>1220372</v>
      </c>
      <c r="E54" s="220">
        <f>'буџет општи дио'!E53</f>
        <v>1200000</v>
      </c>
      <c r="F54" s="220">
        <f>'буџет општи дио'!F53</f>
        <v>257011</v>
      </c>
      <c r="G54" s="220">
        <f>'буџет општи дио'!G53</f>
        <v>1200000</v>
      </c>
      <c r="H54" s="220">
        <f>'буџет општи дио'!H53</f>
        <v>1200000</v>
      </c>
      <c r="I54" s="22">
        <f t="shared" si="2"/>
        <v>100</v>
      </c>
      <c r="J54" s="22">
        <f t="shared" si="3"/>
        <v>100</v>
      </c>
    </row>
    <row r="55" spans="1:10" ht="25.5" customHeight="1">
      <c r="A55" s="9">
        <v>36</v>
      </c>
      <c r="B55" s="9">
        <v>722437</v>
      </c>
      <c r="C55" s="19" t="s">
        <v>26</v>
      </c>
      <c r="D55" s="220">
        <f>'буџет општи дио'!D54</f>
        <v>4158</v>
      </c>
      <c r="E55" s="220">
        <f>'буџет општи дио'!E54</f>
        <v>4000</v>
      </c>
      <c r="F55" s="220">
        <f>'буџет општи дио'!F54</f>
        <v>3961</v>
      </c>
      <c r="G55" s="220">
        <f>'буџет општи дио'!G54</f>
        <v>5300</v>
      </c>
      <c r="H55" s="220">
        <f>'буџет општи дио'!H54</f>
        <v>5000</v>
      </c>
      <c r="I55" s="22">
        <f t="shared" si="2"/>
        <v>125</v>
      </c>
      <c r="J55" s="22">
        <f t="shared" si="3"/>
        <v>94.33962264150944</v>
      </c>
    </row>
    <row r="56" spans="1:10" ht="25.5" customHeight="1">
      <c r="A56" s="9">
        <v>37</v>
      </c>
      <c r="B56" s="9">
        <v>722442</v>
      </c>
      <c r="C56" s="23" t="s">
        <v>27</v>
      </c>
      <c r="D56" s="220">
        <f>'буџет општи дио'!D55</f>
        <v>224</v>
      </c>
      <c r="E56" s="220">
        <f>'буџет општи дио'!E55</f>
        <v>150</v>
      </c>
      <c r="F56" s="220">
        <f>'буџет општи дио'!F55</f>
        <v>198</v>
      </c>
      <c r="G56" s="220">
        <f>'буџет општи дио'!G55</f>
        <v>250</v>
      </c>
      <c r="H56" s="220">
        <f>'буџет општи дио'!H55</f>
        <v>250</v>
      </c>
      <c r="I56" s="22">
        <f t="shared" si="2"/>
        <v>166.66666666666669</v>
      </c>
      <c r="J56" s="22">
        <f t="shared" si="3"/>
        <v>100</v>
      </c>
    </row>
    <row r="57" spans="1:10" ht="25.5" customHeight="1">
      <c r="A57" s="9">
        <v>38</v>
      </c>
      <c r="B57" s="9">
        <v>722446</v>
      </c>
      <c r="C57" s="19" t="s">
        <v>185</v>
      </c>
      <c r="D57" s="220">
        <f>'буџет општи дио'!D56</f>
        <v>10279</v>
      </c>
      <c r="E57" s="220">
        <f>'буџет општи дио'!E56</f>
        <v>10000</v>
      </c>
      <c r="F57" s="220">
        <f>'буџет општи дио'!F56</f>
        <v>8314</v>
      </c>
      <c r="G57" s="220">
        <f>'буџет општи дио'!G56</f>
        <v>10500</v>
      </c>
      <c r="H57" s="220">
        <f>'буџет општи дио'!H56</f>
        <v>10500</v>
      </c>
      <c r="I57" s="22">
        <f t="shared" si="2"/>
        <v>105</v>
      </c>
      <c r="J57" s="22">
        <f t="shared" si="3"/>
        <v>100</v>
      </c>
    </row>
    <row r="58" spans="1:10" ht="25.5" customHeight="1">
      <c r="A58" s="9">
        <v>39</v>
      </c>
      <c r="B58" s="9">
        <v>722447</v>
      </c>
      <c r="C58" s="19" t="s">
        <v>29</v>
      </c>
      <c r="D58" s="220">
        <f>'буџет општи дио'!D57</f>
        <v>6040</v>
      </c>
      <c r="E58" s="220">
        <f>'буџет општи дио'!E57</f>
        <v>5800</v>
      </c>
      <c r="F58" s="220">
        <f>'буџет општи дио'!F57</f>
        <v>5579</v>
      </c>
      <c r="G58" s="220">
        <f>'буџет општи дио'!G57</f>
        <v>6500</v>
      </c>
      <c r="H58" s="220">
        <f>'буџет општи дио'!H57</f>
        <v>6500</v>
      </c>
      <c r="I58" s="22">
        <f t="shared" si="2"/>
        <v>112.06896551724137</v>
      </c>
      <c r="J58" s="22">
        <f t="shared" si="3"/>
        <v>100</v>
      </c>
    </row>
    <row r="59" spans="1:10" ht="25.5" customHeight="1">
      <c r="A59" s="9">
        <v>40</v>
      </c>
      <c r="B59" s="9">
        <v>722463</v>
      </c>
      <c r="C59" s="19" t="s">
        <v>510</v>
      </c>
      <c r="D59" s="220">
        <f>'буџет општи дио'!D58</f>
        <v>0</v>
      </c>
      <c r="E59" s="220">
        <f>'буџет општи дио'!E58</f>
        <v>0</v>
      </c>
      <c r="F59" s="220">
        <f>'буџет општи дио'!F58</f>
        <v>682</v>
      </c>
      <c r="G59" s="220">
        <f>'буџет општи дио'!G58</f>
        <v>2000</v>
      </c>
      <c r="H59" s="220">
        <f>'буџет општи дио'!H58</f>
        <v>2000</v>
      </c>
      <c r="I59" s="22" t="e">
        <f t="shared" si="2"/>
        <v>#DIV/0!</v>
      </c>
      <c r="J59" s="22">
        <f t="shared" si="3"/>
        <v>100</v>
      </c>
    </row>
    <row r="60" spans="1:10" ht="25.5" customHeight="1">
      <c r="A60" s="9">
        <v>41</v>
      </c>
      <c r="B60" s="9">
        <v>722464</v>
      </c>
      <c r="C60" s="19" t="s">
        <v>482</v>
      </c>
      <c r="D60" s="220">
        <f>'буџет општи дио'!D59</f>
        <v>0</v>
      </c>
      <c r="E60" s="220">
        <f>'буџет општи дио'!E59</f>
        <v>0</v>
      </c>
      <c r="F60" s="220">
        <f>'буџет општи дио'!F59</f>
        <v>48</v>
      </c>
      <c r="G60" s="220">
        <f>'буџет општи дио'!G59</f>
        <v>150</v>
      </c>
      <c r="H60" s="220">
        <f>'буџет општи дио'!H59</f>
        <v>150</v>
      </c>
      <c r="I60" s="22" t="e">
        <f t="shared" si="2"/>
        <v>#DIV/0!</v>
      </c>
      <c r="J60" s="22">
        <f t="shared" si="3"/>
        <v>100</v>
      </c>
    </row>
    <row r="61" spans="1:10" ht="25.5" customHeight="1">
      <c r="A61" s="9">
        <v>42</v>
      </c>
      <c r="B61" s="9">
        <v>722467</v>
      </c>
      <c r="C61" s="19" t="s">
        <v>30</v>
      </c>
      <c r="D61" s="220">
        <f>'буџет општи дио'!D60</f>
        <v>10613</v>
      </c>
      <c r="E61" s="220">
        <f>'буџет општи дио'!E60</f>
        <v>13500</v>
      </c>
      <c r="F61" s="220">
        <f>'буџет општи дио'!F60</f>
        <v>11061</v>
      </c>
      <c r="G61" s="220">
        <f>'буџет општи дио'!G60</f>
        <v>22000</v>
      </c>
      <c r="H61" s="220">
        <f>'буџет општи дио'!H60</f>
        <v>15000</v>
      </c>
      <c r="I61" s="22">
        <f t="shared" si="2"/>
        <v>111.11111111111111</v>
      </c>
      <c r="J61" s="22">
        <f t="shared" si="3"/>
        <v>68.18181818181817</v>
      </c>
    </row>
    <row r="62" spans="1:10" ht="25.5" customHeight="1">
      <c r="A62" s="9">
        <v>43</v>
      </c>
      <c r="B62" s="9">
        <v>722469</v>
      </c>
      <c r="C62" s="19" t="s">
        <v>483</v>
      </c>
      <c r="D62" s="220">
        <f>'буџет општи дио'!D61</f>
        <v>0</v>
      </c>
      <c r="E62" s="220">
        <f>'буџет општи дио'!E61</f>
        <v>0</v>
      </c>
      <c r="F62" s="220">
        <f>'буџет општи дио'!F61</f>
        <v>23</v>
      </c>
      <c r="G62" s="220">
        <f>'буџет општи дио'!G61</f>
        <v>70</v>
      </c>
      <c r="H62" s="220">
        <f>'буџет општи дио'!H61</f>
        <v>70</v>
      </c>
      <c r="I62" s="22" t="e">
        <f t="shared" si="2"/>
        <v>#DIV/0!</v>
      </c>
      <c r="J62" s="22">
        <f t="shared" si="3"/>
        <v>100</v>
      </c>
    </row>
    <row r="63" spans="1:10" ht="25.5" customHeight="1">
      <c r="A63" s="9">
        <v>44</v>
      </c>
      <c r="B63" s="9">
        <v>722491</v>
      </c>
      <c r="C63" s="19" t="s">
        <v>31</v>
      </c>
      <c r="D63" s="220">
        <f>'буџет општи дио'!D62</f>
        <v>12849</v>
      </c>
      <c r="E63" s="220">
        <f>'буџет општи дио'!E62</f>
        <v>25000</v>
      </c>
      <c r="F63" s="220">
        <f>'буџет општи дио'!F62</f>
        <v>2714</v>
      </c>
      <c r="G63" s="220">
        <f>'буџет општи дио'!G62</f>
        <v>5000</v>
      </c>
      <c r="H63" s="220">
        <f>'буџет општи дио'!H62</f>
        <v>5000</v>
      </c>
      <c r="I63" s="22">
        <f t="shared" si="2"/>
        <v>20</v>
      </c>
      <c r="J63" s="22">
        <f t="shared" si="3"/>
        <v>100</v>
      </c>
    </row>
    <row r="64" spans="1:10" ht="25.5" customHeight="1">
      <c r="A64" s="9"/>
      <c r="B64" s="12"/>
      <c r="C64" s="19"/>
      <c r="D64" s="246"/>
      <c r="E64" s="221"/>
      <c r="F64" s="221"/>
      <c r="G64" s="246"/>
      <c r="H64" s="246"/>
      <c r="I64" s="17"/>
      <c r="J64" s="17"/>
    </row>
    <row r="65" spans="1:10" ht="25.5" customHeight="1">
      <c r="A65" s="9">
        <v>45</v>
      </c>
      <c r="B65" s="6">
        <v>722500</v>
      </c>
      <c r="C65" s="15" t="s">
        <v>630</v>
      </c>
      <c r="D65" s="219">
        <f>D66+D67</f>
        <v>80457</v>
      </c>
      <c r="E65" s="219">
        <f>E66+E67</f>
        <v>48500</v>
      </c>
      <c r="F65" s="219">
        <f>F66+F67</f>
        <v>37073</v>
      </c>
      <c r="G65" s="219">
        <f>G66+G67</f>
        <v>56010</v>
      </c>
      <c r="H65" s="219">
        <f>H66+H67</f>
        <v>40100</v>
      </c>
      <c r="I65" s="17">
        <f aca="true" t="shared" si="4" ref="I65:I70">H65/E65*100</f>
        <v>82.68041237113401</v>
      </c>
      <c r="J65" s="17">
        <f aca="true" t="shared" si="5" ref="J65:J70">H65/G65*100</f>
        <v>71.5943581503303</v>
      </c>
    </row>
    <row r="66" spans="1:10" ht="25.5" customHeight="1">
      <c r="A66" s="9">
        <v>46</v>
      </c>
      <c r="B66" s="9">
        <v>722521</v>
      </c>
      <c r="C66" s="23" t="s">
        <v>32</v>
      </c>
      <c r="D66" s="220">
        <f>'буџет општи дио'!D65</f>
        <v>22856</v>
      </c>
      <c r="E66" s="220">
        <f>'буџет општи дио'!E65</f>
        <v>8000</v>
      </c>
      <c r="F66" s="220">
        <f>'буџет општи дио'!F65</f>
        <v>21286</v>
      </c>
      <c r="G66" s="220">
        <f>'буџет општи дио'!G65</f>
        <v>24000</v>
      </c>
      <c r="H66" s="220">
        <f>'буџет општи дио'!H65</f>
        <v>8000</v>
      </c>
      <c r="I66" s="22">
        <f t="shared" si="4"/>
        <v>100</v>
      </c>
      <c r="J66" s="22">
        <f t="shared" si="5"/>
        <v>33.33333333333333</v>
      </c>
    </row>
    <row r="67" spans="1:10" s="26" customFormat="1" ht="25.5" customHeight="1">
      <c r="A67" s="9">
        <v>47</v>
      </c>
      <c r="B67" s="6">
        <v>722591</v>
      </c>
      <c r="C67" s="18" t="s">
        <v>629</v>
      </c>
      <c r="D67" s="219">
        <f>D68+D69+D70</f>
        <v>57601</v>
      </c>
      <c r="E67" s="219">
        <f>E68+E69+E70</f>
        <v>40500</v>
      </c>
      <c r="F67" s="219">
        <f>F68+F69+F70</f>
        <v>15787</v>
      </c>
      <c r="G67" s="219">
        <f>G68+G69+G70</f>
        <v>32010</v>
      </c>
      <c r="H67" s="219">
        <f>H68+H69+H70</f>
        <v>32100</v>
      </c>
      <c r="I67" s="17">
        <f t="shared" si="4"/>
        <v>79.25925925925927</v>
      </c>
      <c r="J67" s="17">
        <f t="shared" si="5"/>
        <v>100.28116213683225</v>
      </c>
    </row>
    <row r="68" spans="1:10" ht="25.5" customHeight="1">
      <c r="A68" s="9">
        <v>48</v>
      </c>
      <c r="B68" s="9">
        <v>722591</v>
      </c>
      <c r="C68" s="23" t="s">
        <v>33</v>
      </c>
      <c r="D68" s="221">
        <f>'буџет општи дио'!D67</f>
        <v>506</v>
      </c>
      <c r="E68" s="221">
        <f>'буџет општи дио'!E67</f>
        <v>500</v>
      </c>
      <c r="F68" s="221">
        <f>'буџет општи дио'!F67</f>
        <v>510</v>
      </c>
      <c r="G68" s="221">
        <f>'буџет општи дио'!G67</f>
        <v>510</v>
      </c>
      <c r="H68" s="221">
        <f>'буџет општи дио'!H67</f>
        <v>600</v>
      </c>
      <c r="I68" s="22">
        <f t="shared" si="4"/>
        <v>120</v>
      </c>
      <c r="J68" s="22">
        <f t="shared" si="5"/>
        <v>117.64705882352942</v>
      </c>
    </row>
    <row r="69" spans="1:10" ht="25.5" customHeight="1">
      <c r="A69" s="9">
        <v>49</v>
      </c>
      <c r="B69" s="9">
        <v>722591</v>
      </c>
      <c r="C69" s="19" t="s">
        <v>34</v>
      </c>
      <c r="D69" s="221">
        <f>'буџет општи дио'!D68</f>
        <v>54695</v>
      </c>
      <c r="E69" s="221">
        <f>'буџет општи дио'!E68</f>
        <v>30000</v>
      </c>
      <c r="F69" s="221">
        <f>'буџет општи дио'!F68</f>
        <v>7277</v>
      </c>
      <c r="G69" s="221">
        <f>'буџет општи дио'!G68</f>
        <v>19000</v>
      </c>
      <c r="H69" s="221">
        <f>'буџет општи дио'!H68</f>
        <v>19000</v>
      </c>
      <c r="I69" s="22">
        <f t="shared" si="4"/>
        <v>63.33333333333333</v>
      </c>
      <c r="J69" s="22">
        <f t="shared" si="5"/>
        <v>100</v>
      </c>
    </row>
    <row r="70" spans="1:10" ht="25.5" customHeight="1">
      <c r="A70" s="9">
        <v>50</v>
      </c>
      <c r="B70" s="9">
        <v>722591</v>
      </c>
      <c r="C70" s="23" t="s">
        <v>35</v>
      </c>
      <c r="D70" s="221">
        <f>'буџет општи дио'!D69</f>
        <v>2400</v>
      </c>
      <c r="E70" s="221">
        <f>'буџет општи дио'!E69</f>
        <v>10000</v>
      </c>
      <c r="F70" s="221">
        <f>'буџет општи дио'!F69</f>
        <v>8000</v>
      </c>
      <c r="G70" s="221">
        <f>'буџет општи дио'!G69</f>
        <v>12500</v>
      </c>
      <c r="H70" s="221">
        <f>'буџет општи дио'!H69</f>
        <v>12500</v>
      </c>
      <c r="I70" s="22">
        <f t="shared" si="4"/>
        <v>125</v>
      </c>
      <c r="J70" s="22">
        <f t="shared" si="5"/>
        <v>100</v>
      </c>
    </row>
    <row r="71" spans="1:10" ht="25.5" customHeight="1">
      <c r="A71" s="9"/>
      <c r="B71" s="12"/>
      <c r="C71" s="23"/>
      <c r="D71" s="228"/>
      <c r="E71" s="221"/>
      <c r="F71" s="221"/>
      <c r="G71" s="228"/>
      <c r="H71" s="228"/>
      <c r="I71" s="17"/>
      <c r="J71" s="17"/>
    </row>
    <row r="72" spans="1:10" ht="25.5" customHeight="1">
      <c r="A72" s="9">
        <v>51</v>
      </c>
      <c r="B72" s="6">
        <v>723000</v>
      </c>
      <c r="C72" s="15" t="s">
        <v>36</v>
      </c>
      <c r="D72" s="219">
        <f>D73</f>
        <v>300</v>
      </c>
      <c r="E72" s="219">
        <f>E73</f>
        <v>1000</v>
      </c>
      <c r="F72" s="219">
        <f>F73</f>
        <v>50</v>
      </c>
      <c r="G72" s="219">
        <f>G73</f>
        <v>100</v>
      </c>
      <c r="H72" s="219">
        <f>H73</f>
        <v>1000</v>
      </c>
      <c r="I72" s="17">
        <f>H72/E72*100</f>
        <v>100</v>
      </c>
      <c r="J72" s="17">
        <f>H72/G72*100</f>
        <v>1000</v>
      </c>
    </row>
    <row r="73" spans="1:10" s="33" customFormat="1" ht="25.5" customHeight="1">
      <c r="A73" s="29">
        <v>52</v>
      </c>
      <c r="B73" s="29">
        <v>723121</v>
      </c>
      <c r="C73" s="19" t="s">
        <v>37</v>
      </c>
      <c r="D73" s="251">
        <f>'буџет општи дио'!D72</f>
        <v>300</v>
      </c>
      <c r="E73" s="251">
        <f>'буџет општи дио'!E72</f>
        <v>1000</v>
      </c>
      <c r="F73" s="251">
        <f>'буџет општи дио'!F72</f>
        <v>50</v>
      </c>
      <c r="G73" s="251">
        <f>'буџет општи дио'!G72</f>
        <v>100</v>
      </c>
      <c r="H73" s="251">
        <f>'буџет општи дио'!H72</f>
        <v>1000</v>
      </c>
      <c r="I73" s="32">
        <f>H73/E73*100</f>
        <v>100</v>
      </c>
      <c r="J73" s="32">
        <f>H73/G73*100</f>
        <v>1000</v>
      </c>
    </row>
    <row r="74" spans="1:10" s="33" customFormat="1" ht="25.5" customHeight="1">
      <c r="A74" s="29"/>
      <c r="B74" s="29"/>
      <c r="C74" s="19"/>
      <c r="D74" s="251"/>
      <c r="E74" s="251"/>
      <c r="F74" s="251"/>
      <c r="G74" s="251"/>
      <c r="H74" s="251"/>
      <c r="I74" s="32"/>
      <c r="J74" s="32"/>
    </row>
    <row r="75" spans="1:10" ht="25.5" customHeight="1">
      <c r="A75" s="9">
        <v>53</v>
      </c>
      <c r="B75" s="6">
        <v>729000</v>
      </c>
      <c r="C75" s="15" t="s">
        <v>38</v>
      </c>
      <c r="D75" s="219">
        <f>D76</f>
        <v>11768</v>
      </c>
      <c r="E75" s="219">
        <f>E76</f>
        <v>6500</v>
      </c>
      <c r="F75" s="219">
        <f>F76</f>
        <v>4290</v>
      </c>
      <c r="G75" s="219">
        <f>G76</f>
        <v>6500</v>
      </c>
      <c r="H75" s="219">
        <f>H76</f>
        <v>6500</v>
      </c>
      <c r="I75" s="17">
        <f>H75/E75*100</f>
        <v>100</v>
      </c>
      <c r="J75" s="17">
        <f>H75/G75*100</f>
        <v>100</v>
      </c>
    </row>
    <row r="76" spans="1:10" ht="25.5" customHeight="1">
      <c r="A76" s="9">
        <v>54</v>
      </c>
      <c r="B76" s="9">
        <v>729124</v>
      </c>
      <c r="C76" s="19" t="s">
        <v>39</v>
      </c>
      <c r="D76" s="220">
        <f>'буџет општи дио'!D74</f>
        <v>11768</v>
      </c>
      <c r="E76" s="220">
        <f>'буџет општи дио'!E74</f>
        <v>6500</v>
      </c>
      <c r="F76" s="220">
        <f>'буџет општи дио'!F74</f>
        <v>4290</v>
      </c>
      <c r="G76" s="220">
        <f>'буџет општи дио'!G74</f>
        <v>6500</v>
      </c>
      <c r="H76" s="220">
        <f>'буџет општи дио'!H74</f>
        <v>6500</v>
      </c>
      <c r="I76" s="22">
        <f>H76/E76*100</f>
        <v>100</v>
      </c>
      <c r="J76" s="22">
        <f>H76/G76*100</f>
        <v>100</v>
      </c>
    </row>
    <row r="77" spans="1:10" ht="25.5" customHeight="1">
      <c r="A77" s="9"/>
      <c r="B77" s="12"/>
      <c r="C77" s="19"/>
      <c r="D77" s="228"/>
      <c r="E77" s="220"/>
      <c r="F77" s="220"/>
      <c r="G77" s="228"/>
      <c r="H77" s="228"/>
      <c r="I77" s="22"/>
      <c r="J77" s="22"/>
    </row>
    <row r="78" spans="1:10" ht="25.5" customHeight="1">
      <c r="A78" s="9">
        <v>55</v>
      </c>
      <c r="B78" s="12"/>
      <c r="C78" s="15" t="s">
        <v>40</v>
      </c>
      <c r="D78" s="232"/>
      <c r="E78" s="232"/>
      <c r="F78" s="232"/>
      <c r="G78" s="232"/>
      <c r="H78" s="232"/>
      <c r="I78" s="17"/>
      <c r="J78" s="17"/>
    </row>
    <row r="79" spans="1:10" ht="25.5" customHeight="1">
      <c r="A79" s="9">
        <v>56</v>
      </c>
      <c r="B79" s="6">
        <v>731000</v>
      </c>
      <c r="C79" s="15" t="s">
        <v>557</v>
      </c>
      <c r="D79" s="219">
        <f aca="true" t="shared" si="6" ref="D79:H80">D80</f>
        <v>0</v>
      </c>
      <c r="E79" s="219">
        <f t="shared" si="6"/>
        <v>1000</v>
      </c>
      <c r="F79" s="219">
        <f t="shared" si="6"/>
        <v>0</v>
      </c>
      <c r="G79" s="219">
        <f t="shared" si="6"/>
        <v>1000</v>
      </c>
      <c r="H79" s="219">
        <f t="shared" si="6"/>
        <v>1000</v>
      </c>
      <c r="I79" s="17">
        <f aca="true" t="shared" si="7" ref="I79:I93">H79/E79*100</f>
        <v>100</v>
      </c>
      <c r="J79" s="17">
        <f aca="true" t="shared" si="8" ref="J79:J93">H79/G79*100</f>
        <v>100</v>
      </c>
    </row>
    <row r="80" spans="1:10" ht="25.5" customHeight="1">
      <c r="A80" s="9">
        <v>57</v>
      </c>
      <c r="B80" s="6">
        <v>731200</v>
      </c>
      <c r="C80" s="13" t="s">
        <v>41</v>
      </c>
      <c r="D80" s="219">
        <f t="shared" si="6"/>
        <v>0</v>
      </c>
      <c r="E80" s="219">
        <f t="shared" si="6"/>
        <v>1000</v>
      </c>
      <c r="F80" s="219">
        <f t="shared" si="6"/>
        <v>0</v>
      </c>
      <c r="G80" s="219">
        <f t="shared" si="6"/>
        <v>1000</v>
      </c>
      <c r="H80" s="219">
        <f t="shared" si="6"/>
        <v>1000</v>
      </c>
      <c r="I80" s="17">
        <f t="shared" si="7"/>
        <v>100</v>
      </c>
      <c r="J80" s="17">
        <f t="shared" si="8"/>
        <v>100</v>
      </c>
    </row>
    <row r="81" spans="1:10" ht="25.5" customHeight="1">
      <c r="A81" s="9">
        <v>58</v>
      </c>
      <c r="B81" s="9">
        <v>731219</v>
      </c>
      <c r="C81" s="34" t="s">
        <v>42</v>
      </c>
      <c r="D81" s="220">
        <f>'буџет општи дио'!D79</f>
        <v>0</v>
      </c>
      <c r="E81" s="220">
        <f>'буџет општи дио'!E79</f>
        <v>1000</v>
      </c>
      <c r="F81" s="220">
        <f>'буџет општи дио'!F79</f>
        <v>0</v>
      </c>
      <c r="G81" s="220">
        <f>'буџет општи дио'!G79</f>
        <v>1000</v>
      </c>
      <c r="H81" s="220">
        <f>'буџет општи дио'!H79</f>
        <v>1000</v>
      </c>
      <c r="I81" s="22">
        <f t="shared" si="7"/>
        <v>100</v>
      </c>
      <c r="J81" s="22">
        <f t="shared" si="8"/>
        <v>100</v>
      </c>
    </row>
    <row r="82" spans="1:10" ht="25.5" customHeight="1">
      <c r="A82" s="9"/>
      <c r="B82" s="9"/>
      <c r="C82" s="34"/>
      <c r="D82" s="220"/>
      <c r="E82" s="220"/>
      <c r="F82" s="220"/>
      <c r="G82" s="220"/>
      <c r="H82" s="220"/>
      <c r="I82" s="22"/>
      <c r="J82" s="22"/>
    </row>
    <row r="83" spans="1:10" ht="25.5" customHeight="1">
      <c r="A83" s="9">
        <v>59</v>
      </c>
      <c r="B83" s="6">
        <v>781300</v>
      </c>
      <c r="C83" s="35" t="s">
        <v>637</v>
      </c>
      <c r="D83" s="219">
        <f>SUM(D84:D87)</f>
        <v>226630</v>
      </c>
      <c r="E83" s="219">
        <f>SUM(E84:E87)</f>
        <v>235000</v>
      </c>
      <c r="F83" s="219">
        <f>SUM(F84:F87)</f>
        <v>176517</v>
      </c>
      <c r="G83" s="219">
        <f>SUM(G84:G87)</f>
        <v>243000</v>
      </c>
      <c r="H83" s="219">
        <f>SUM(H84:H87)</f>
        <v>243000</v>
      </c>
      <c r="I83" s="17">
        <f t="shared" si="7"/>
        <v>103.40425531914894</v>
      </c>
      <c r="J83" s="17">
        <f t="shared" si="8"/>
        <v>100</v>
      </c>
    </row>
    <row r="84" spans="1:10" ht="25.5" customHeight="1">
      <c r="A84" s="9">
        <v>60</v>
      </c>
      <c r="B84" s="9">
        <v>781311</v>
      </c>
      <c r="C84" s="34" t="s">
        <v>43</v>
      </c>
      <c r="D84" s="221">
        <f>'буџет општи дио'!D82</f>
        <v>47068</v>
      </c>
      <c r="E84" s="221">
        <f>'буџет општи дио'!E82</f>
        <v>45000</v>
      </c>
      <c r="F84" s="221">
        <f>'буџет општи дио'!F82</f>
        <v>42300</v>
      </c>
      <c r="G84" s="221">
        <f>'буџет општи дио'!G82</f>
        <v>45000</v>
      </c>
      <c r="H84" s="221">
        <f>'буџет општи дио'!H82</f>
        <v>45000</v>
      </c>
      <c r="I84" s="22">
        <f t="shared" si="7"/>
        <v>100</v>
      </c>
      <c r="J84" s="22">
        <f t="shared" si="8"/>
        <v>100</v>
      </c>
    </row>
    <row r="85" spans="1:10" ht="25.5" customHeight="1">
      <c r="A85" s="9">
        <v>61</v>
      </c>
      <c r="B85" s="9">
        <v>781316</v>
      </c>
      <c r="C85" s="34" t="s">
        <v>44</v>
      </c>
      <c r="D85" s="221">
        <f>'буџет општи дио'!D83</f>
        <v>170259</v>
      </c>
      <c r="E85" s="221">
        <f>'буџет општи дио'!E83</f>
        <v>190000</v>
      </c>
      <c r="F85" s="221">
        <f>'буџет општи дио'!F83</f>
        <v>134217</v>
      </c>
      <c r="G85" s="221">
        <f>'буџет општи дио'!G83</f>
        <v>190000</v>
      </c>
      <c r="H85" s="221">
        <f>'буџет општи дио'!H83</f>
        <v>190000</v>
      </c>
      <c r="I85" s="22">
        <f t="shared" si="7"/>
        <v>100</v>
      </c>
      <c r="J85" s="22">
        <f t="shared" si="8"/>
        <v>100</v>
      </c>
    </row>
    <row r="86" spans="1:10" ht="25.5" customHeight="1">
      <c r="A86" s="9">
        <v>62</v>
      </c>
      <c r="B86" s="9">
        <v>781316</v>
      </c>
      <c r="C86" s="34" t="s">
        <v>498</v>
      </c>
      <c r="D86" s="221">
        <f>'буџет општи дио'!D84</f>
        <v>6903</v>
      </c>
      <c r="E86" s="221">
        <f>'буџет општи дио'!E84</f>
        <v>0</v>
      </c>
      <c r="F86" s="221">
        <f>'буџет општи дио'!F84</f>
        <v>0</v>
      </c>
      <c r="G86" s="221">
        <f>'буџет општи дио'!G84</f>
        <v>8000</v>
      </c>
      <c r="H86" s="221">
        <f>'буџет општи дио'!H84</f>
        <v>8000</v>
      </c>
      <c r="I86" s="22" t="e">
        <f t="shared" si="7"/>
        <v>#DIV/0!</v>
      </c>
      <c r="J86" s="22">
        <f t="shared" si="8"/>
        <v>100</v>
      </c>
    </row>
    <row r="87" spans="1:10" ht="25.5" customHeight="1">
      <c r="A87" s="9">
        <v>63</v>
      </c>
      <c r="B87" s="9">
        <v>781319</v>
      </c>
      <c r="C87" s="34" t="s">
        <v>499</v>
      </c>
      <c r="D87" s="221">
        <f>'буџет општи дио'!D85</f>
        <v>2400</v>
      </c>
      <c r="E87" s="221">
        <f>'буџет општи дио'!E85</f>
        <v>0</v>
      </c>
      <c r="F87" s="221">
        <f>'буџет општи дио'!F85</f>
        <v>0</v>
      </c>
      <c r="G87" s="221">
        <f>'буџет општи дио'!G85</f>
        <v>0</v>
      </c>
      <c r="H87" s="221">
        <f>'буџет општи дио'!H85</f>
        <v>0</v>
      </c>
      <c r="I87" s="22" t="e">
        <f t="shared" si="7"/>
        <v>#DIV/0!</v>
      </c>
      <c r="J87" s="22" t="e">
        <f t="shared" si="8"/>
        <v>#DIV/0!</v>
      </c>
    </row>
    <row r="88" spans="1:10" ht="25.5" customHeight="1">
      <c r="A88" s="9"/>
      <c r="B88" s="9"/>
      <c r="C88" s="34"/>
      <c r="D88" s="221"/>
      <c r="E88" s="221"/>
      <c r="F88" s="221"/>
      <c r="G88" s="221"/>
      <c r="H88" s="221"/>
      <c r="I88" s="36"/>
      <c r="J88" s="22"/>
    </row>
    <row r="89" spans="1:10" ht="25.5" customHeight="1">
      <c r="A89" s="9"/>
      <c r="B89" s="9"/>
      <c r="C89" s="90" t="s">
        <v>186</v>
      </c>
      <c r="D89" s="221"/>
      <c r="E89" s="221"/>
      <c r="F89" s="221"/>
      <c r="G89" s="221"/>
      <c r="H89" s="221"/>
      <c r="I89" s="36"/>
      <c r="J89" s="22"/>
    </row>
    <row r="90" spans="1:10" s="79" customFormat="1" ht="25.5" customHeight="1">
      <c r="A90" s="80">
        <v>64</v>
      </c>
      <c r="B90" s="77">
        <v>810000</v>
      </c>
      <c r="C90" s="78" t="s">
        <v>160</v>
      </c>
      <c r="D90" s="252">
        <f>D92+D91</f>
        <v>3869</v>
      </c>
      <c r="E90" s="252">
        <f>E92+E91</f>
        <v>0</v>
      </c>
      <c r="F90" s="252">
        <f>F92+F91</f>
        <v>3223</v>
      </c>
      <c r="G90" s="252">
        <f>G92+G91</f>
        <v>0</v>
      </c>
      <c r="H90" s="252">
        <f>H92+H91</f>
        <v>0</v>
      </c>
      <c r="I90" s="50" t="e">
        <f>H90/E90*100</f>
        <v>#DIV/0!</v>
      </c>
      <c r="J90" s="43" t="e">
        <f>H90/G90*100</f>
        <v>#DIV/0!</v>
      </c>
    </row>
    <row r="91" spans="1:10" s="76" customFormat="1" ht="25.5" customHeight="1">
      <c r="A91" s="80">
        <v>65</v>
      </c>
      <c r="B91" s="72">
        <v>813111</v>
      </c>
      <c r="C91" s="73" t="s">
        <v>161</v>
      </c>
      <c r="D91" s="255">
        <f>'буџет општи дио'!D279</f>
        <v>3869</v>
      </c>
      <c r="E91" s="255">
        <f>'буџет општи дио'!E279</f>
        <v>0</v>
      </c>
      <c r="F91" s="255">
        <f>'буџет општи дио'!F279</f>
        <v>0</v>
      </c>
      <c r="G91" s="255">
        <f>'буџет општи дио'!G279</f>
        <v>0</v>
      </c>
      <c r="H91" s="255">
        <f>'буџет општи дио'!H279</f>
        <v>0</v>
      </c>
      <c r="I91" s="46" t="e">
        <f>H91/E91*100</f>
        <v>#DIV/0!</v>
      </c>
      <c r="J91" s="47" t="e">
        <f>H91/G91*100</f>
        <v>#DIV/0!</v>
      </c>
    </row>
    <row r="92" spans="1:13" s="76" customFormat="1" ht="25.5" customHeight="1">
      <c r="A92" s="80">
        <v>66</v>
      </c>
      <c r="B92" s="72"/>
      <c r="C92" s="73" t="s">
        <v>162</v>
      </c>
      <c r="D92" s="255">
        <f>'буџет општи дио'!D280</f>
        <v>0</v>
      </c>
      <c r="E92" s="255">
        <f>'буџет општи дио'!E280</f>
        <v>0</v>
      </c>
      <c r="F92" s="255">
        <f>'буџет општи дио'!F280</f>
        <v>3223</v>
      </c>
      <c r="G92" s="255">
        <f>'буџет општи дио'!G280</f>
        <v>0</v>
      </c>
      <c r="H92" s="255">
        <f>'буџет општи дио'!H280</f>
        <v>0</v>
      </c>
      <c r="I92" s="46" t="e">
        <f>H92/E92*100</f>
        <v>#DIV/0!</v>
      </c>
      <c r="J92" s="47" t="e">
        <f>H92/G92*100</f>
        <v>#DIV/0!</v>
      </c>
      <c r="L92" s="99"/>
      <c r="M92" s="99"/>
    </row>
    <row r="93" spans="1:10" ht="25.5" customHeight="1">
      <c r="A93" s="9">
        <v>67</v>
      </c>
      <c r="B93" s="9"/>
      <c r="C93" s="90" t="s">
        <v>187</v>
      </c>
      <c r="D93" s="242">
        <f>D7+D90</f>
        <v>3905647</v>
      </c>
      <c r="E93" s="242">
        <f>E7+E90</f>
        <v>3800860</v>
      </c>
      <c r="F93" s="242">
        <f>F7+F90</f>
        <v>2338611</v>
      </c>
      <c r="G93" s="242">
        <f>G7+G90</f>
        <v>4018993</v>
      </c>
      <c r="H93" s="242">
        <f>H7+H90</f>
        <v>3858875</v>
      </c>
      <c r="I93" s="17">
        <f t="shared" si="7"/>
        <v>101.52636508579637</v>
      </c>
      <c r="J93" s="17">
        <f t="shared" si="8"/>
        <v>96.01596718381943</v>
      </c>
    </row>
    <row r="95" ht="12.75">
      <c r="C95" s="26"/>
    </row>
  </sheetData>
  <sheetProtection/>
  <mergeCells count="12">
    <mergeCell ref="H3:H5"/>
    <mergeCell ref="I4:I5"/>
    <mergeCell ref="J4:J5"/>
    <mergeCell ref="A1:J1"/>
    <mergeCell ref="A2:J2"/>
    <mergeCell ref="A3:A6"/>
    <mergeCell ref="B3:B5"/>
    <mergeCell ref="C3:C5"/>
    <mergeCell ref="E3:E5"/>
    <mergeCell ref="D3:D5"/>
    <mergeCell ref="F3:F5"/>
    <mergeCell ref="G3:G5"/>
  </mergeCells>
  <printOptions/>
  <pageMargins left="0.3937007874015748" right="0.15748031496062992" top="0.3937007874015748" bottom="0.2755905511811024" header="0.5118110236220472" footer="0.5118110236220472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O242"/>
  <sheetViews>
    <sheetView zoomScalePageLayoutView="0" workbookViewId="0" topLeftCell="A1">
      <selection activeCell="H3" sqref="H3:H5"/>
    </sheetView>
  </sheetViews>
  <sheetFormatPr defaultColWidth="9.140625" defaultRowHeight="12.75"/>
  <cols>
    <col min="1" max="1" width="5.28125" style="1" customWidth="1"/>
    <col min="2" max="2" width="7.421875" style="1" customWidth="1"/>
    <col min="3" max="3" width="43.28125" style="2" customWidth="1"/>
    <col min="4" max="4" width="10.421875" style="234" customWidth="1"/>
    <col min="5" max="5" width="10.00390625" style="234" customWidth="1"/>
    <col min="6" max="6" width="10.8515625" style="234" customWidth="1"/>
    <col min="7" max="7" width="10.140625" style="234" customWidth="1"/>
    <col min="8" max="8" width="10.28125" style="234" customWidth="1"/>
    <col min="9" max="9" width="6.421875" style="211" customWidth="1"/>
    <col min="10" max="10" width="6.7109375" style="211" customWidth="1"/>
  </cols>
  <sheetData>
    <row r="1" spans="1:10" s="5" customFormat="1" ht="15.75" customHeight="1">
      <c r="A1" s="312" t="s">
        <v>768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s="5" customFormat="1" ht="15.75" customHeight="1">
      <c r="A2" s="313" t="s">
        <v>188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2.75" customHeight="1">
      <c r="A3" s="316" t="s">
        <v>1</v>
      </c>
      <c r="B3" s="315" t="s">
        <v>2</v>
      </c>
      <c r="C3" s="316" t="s">
        <v>3</v>
      </c>
      <c r="D3" s="310" t="s">
        <v>496</v>
      </c>
      <c r="E3" s="310" t="s">
        <v>469</v>
      </c>
      <c r="F3" s="310" t="s">
        <v>493</v>
      </c>
      <c r="G3" s="310" t="s">
        <v>471</v>
      </c>
      <c r="H3" s="310" t="s">
        <v>766</v>
      </c>
      <c r="I3" s="210" t="s">
        <v>4</v>
      </c>
      <c r="J3" s="210" t="s">
        <v>4</v>
      </c>
    </row>
    <row r="4" spans="1:10" ht="12.75">
      <c r="A4" s="316"/>
      <c r="B4" s="315"/>
      <c r="C4" s="316"/>
      <c r="D4" s="310"/>
      <c r="E4" s="310"/>
      <c r="F4" s="310"/>
      <c r="G4" s="310"/>
      <c r="H4" s="310"/>
      <c r="I4" s="311" t="s">
        <v>5</v>
      </c>
      <c r="J4" s="311" t="s">
        <v>6</v>
      </c>
    </row>
    <row r="5" spans="1:10" ht="12.75">
      <c r="A5" s="316"/>
      <c r="B5" s="315"/>
      <c r="C5" s="316"/>
      <c r="D5" s="310"/>
      <c r="E5" s="310"/>
      <c r="F5" s="310"/>
      <c r="G5" s="310"/>
      <c r="H5" s="310"/>
      <c r="I5" s="311"/>
      <c r="J5" s="311"/>
    </row>
    <row r="6" spans="1:10" s="11" customFormat="1" ht="18" customHeight="1">
      <c r="A6" s="316"/>
      <c r="B6" s="9">
        <v>1</v>
      </c>
      <c r="C6" s="9">
        <v>2</v>
      </c>
      <c r="D6" s="217">
        <v>5</v>
      </c>
      <c r="E6" s="217">
        <v>3</v>
      </c>
      <c r="F6" s="217">
        <v>4</v>
      </c>
      <c r="G6" s="217">
        <v>5</v>
      </c>
      <c r="H6" s="217">
        <v>6</v>
      </c>
      <c r="I6" s="10">
        <v>7</v>
      </c>
      <c r="J6" s="10">
        <v>8</v>
      </c>
    </row>
    <row r="7" spans="1:11" ht="25.5" customHeight="1">
      <c r="A7" s="37">
        <v>1</v>
      </c>
      <c r="B7" s="38"/>
      <c r="C7" s="39" t="s">
        <v>735</v>
      </c>
      <c r="D7" s="252">
        <f>D8+D192</f>
        <v>2747756</v>
      </c>
      <c r="E7" s="252">
        <f>E8+E192</f>
        <v>2980386</v>
      </c>
      <c r="F7" s="252">
        <f>F8+F192</f>
        <v>1904242</v>
      </c>
      <c r="G7" s="252">
        <f>G8+G192</f>
        <v>2844385</v>
      </c>
      <c r="H7" s="252">
        <f>H8+H192</f>
        <v>2990930</v>
      </c>
      <c r="I7" s="50">
        <f aca="true" t="shared" si="0" ref="I7:I14">H7/E7*100</f>
        <v>100.35377967820276</v>
      </c>
      <c r="J7" s="43">
        <f aca="true" t="shared" si="1" ref="J7:J14">H7/G7*100</f>
        <v>105.15208032667871</v>
      </c>
      <c r="K7" s="100"/>
    </row>
    <row r="8" spans="1:11" ht="25.5" customHeight="1">
      <c r="A8" s="37">
        <v>2</v>
      </c>
      <c r="B8" s="38">
        <v>410000</v>
      </c>
      <c r="C8" s="39" t="s">
        <v>734</v>
      </c>
      <c r="D8" s="252">
        <f>D9+D35+D117+D123+D130+D169+D189</f>
        <v>2747756</v>
      </c>
      <c r="E8" s="252">
        <f>E9+E35+E117+E123+E130+E169+E189</f>
        <v>2970386</v>
      </c>
      <c r="F8" s="252">
        <f>F9+F35+F117+F123+F130+F169+F189</f>
        <v>1904242</v>
      </c>
      <c r="G8" s="252">
        <f>G9+G35+G117+G123+G130+G169+G189</f>
        <v>2844385</v>
      </c>
      <c r="H8" s="252">
        <f>H9+H35+H117+H123+H130+H169+H189</f>
        <v>2940930</v>
      </c>
      <c r="I8" s="50">
        <f t="shared" si="0"/>
        <v>99.0083443700583</v>
      </c>
      <c r="J8" s="43">
        <f t="shared" si="1"/>
        <v>103.39423109037631</v>
      </c>
      <c r="K8" s="100"/>
    </row>
    <row r="9" spans="1:11" ht="25.5" customHeight="1">
      <c r="A9" s="37">
        <v>3</v>
      </c>
      <c r="B9" s="38">
        <v>411000</v>
      </c>
      <c r="C9" s="39" t="s">
        <v>641</v>
      </c>
      <c r="D9" s="252">
        <f>D10+D16+D23+D25+D30</f>
        <v>1072046</v>
      </c>
      <c r="E9" s="252">
        <f>E10+E16+E23+E25+E30</f>
        <v>1189413</v>
      </c>
      <c r="F9" s="252">
        <f>F10+F16+F23+F25+F30</f>
        <v>837365</v>
      </c>
      <c r="G9" s="252">
        <f>G10+G16+G23+G25+G30</f>
        <v>1130845</v>
      </c>
      <c r="H9" s="252">
        <f>H10+H16+H23+H25+H30</f>
        <v>1189948</v>
      </c>
      <c r="I9" s="50">
        <f t="shared" si="0"/>
        <v>100.04498017089102</v>
      </c>
      <c r="J9" s="43">
        <f t="shared" si="1"/>
        <v>105.22644571095066</v>
      </c>
      <c r="K9" s="101"/>
    </row>
    <row r="10" spans="1:11" ht="25.5" customHeight="1">
      <c r="A10" s="37">
        <v>4</v>
      </c>
      <c r="B10" s="38">
        <v>411100</v>
      </c>
      <c r="C10" s="44" t="s">
        <v>189</v>
      </c>
      <c r="D10" s="219">
        <f>SUM(D11:D14)</f>
        <v>786732</v>
      </c>
      <c r="E10" s="219">
        <f>SUM(E11:E14)</f>
        <v>909066</v>
      </c>
      <c r="F10" s="219">
        <f>SUM(F11:F14)</f>
        <v>634382</v>
      </c>
      <c r="G10" s="219">
        <f>SUM(G11:G14)</f>
        <v>871574</v>
      </c>
      <c r="H10" s="219">
        <f>SUM(H11:H14)</f>
        <v>911740</v>
      </c>
      <c r="I10" s="50">
        <f t="shared" si="0"/>
        <v>100.29414805965683</v>
      </c>
      <c r="J10" s="43">
        <f t="shared" si="1"/>
        <v>104.60844403343836</v>
      </c>
      <c r="K10" s="101"/>
    </row>
    <row r="11" spans="1:11" ht="25.5" customHeight="1">
      <c r="A11" s="37">
        <v>5</v>
      </c>
      <c r="B11" s="37">
        <v>411111</v>
      </c>
      <c r="C11" s="45" t="s">
        <v>45</v>
      </c>
      <c r="D11" s="227">
        <f>'буџет општи дио'!D91</f>
        <v>478684</v>
      </c>
      <c r="E11" s="227">
        <f>'буџет општи дио'!E91</f>
        <v>541206</v>
      </c>
      <c r="F11" s="227">
        <f>'буџет општи дио'!F91</f>
        <v>384855</v>
      </c>
      <c r="G11" s="227">
        <f>'буџет општи дио'!G91</f>
        <v>532417</v>
      </c>
      <c r="H11" s="227">
        <f>'буџет општи дио'!H91</f>
        <v>563722</v>
      </c>
      <c r="I11" s="46">
        <f t="shared" si="0"/>
        <v>104.16033820763258</v>
      </c>
      <c r="J11" s="47">
        <f t="shared" si="1"/>
        <v>105.87978971370184</v>
      </c>
      <c r="K11" s="102"/>
    </row>
    <row r="12" spans="1:11" s="48" customFormat="1" ht="25.5" customHeight="1">
      <c r="A12" s="37">
        <v>6</v>
      </c>
      <c r="B12" s="37">
        <v>411112</v>
      </c>
      <c r="C12" s="45" t="s">
        <v>46</v>
      </c>
      <c r="D12" s="227">
        <f>'буџет општи дио'!D92</f>
        <v>8394</v>
      </c>
      <c r="E12" s="227">
        <f>'буџет општи дио'!E92</f>
        <v>21600</v>
      </c>
      <c r="F12" s="227">
        <f>'буџет општи дио'!F92</f>
        <v>7507</v>
      </c>
      <c r="G12" s="227">
        <f>'буџет општи дио'!G92</f>
        <v>10800</v>
      </c>
      <c r="H12" s="227">
        <f>'буџет општи дио'!H92</f>
        <v>0</v>
      </c>
      <c r="I12" s="47">
        <f t="shared" si="0"/>
        <v>0</v>
      </c>
      <c r="J12" s="47">
        <f t="shared" si="1"/>
        <v>0</v>
      </c>
      <c r="K12" s="102"/>
    </row>
    <row r="13" spans="1:11" ht="25.5" customHeight="1">
      <c r="A13" s="37">
        <v>7</v>
      </c>
      <c r="B13" s="37">
        <v>411191</v>
      </c>
      <c r="C13" s="45" t="s">
        <v>47</v>
      </c>
      <c r="D13" s="227">
        <f>'буџет општи дио'!D93</f>
        <v>40032</v>
      </c>
      <c r="E13" s="227">
        <f>'буџет општи дио'!E93</f>
        <v>46268</v>
      </c>
      <c r="F13" s="227">
        <f>'буџет општи дио'!F93</f>
        <v>32674</v>
      </c>
      <c r="G13" s="227">
        <f>'буџет општи дио'!G93</f>
        <v>44302</v>
      </c>
      <c r="H13" s="227">
        <f>'буџет општи дио'!H93</f>
        <v>47168</v>
      </c>
      <c r="I13" s="46">
        <f t="shared" si="0"/>
        <v>101.94518889945535</v>
      </c>
      <c r="J13" s="47">
        <f t="shared" si="1"/>
        <v>106.4692338946323</v>
      </c>
      <c r="K13" s="102"/>
    </row>
    <row r="14" spans="1:11" ht="25.5" customHeight="1">
      <c r="A14" s="37">
        <v>8</v>
      </c>
      <c r="B14" s="37">
        <v>411199</v>
      </c>
      <c r="C14" s="45" t="s">
        <v>48</v>
      </c>
      <c r="D14" s="227">
        <f>'буџет општи дио'!D94</f>
        <v>259622</v>
      </c>
      <c r="E14" s="227">
        <f>'буџет општи дио'!E94</f>
        <v>299992</v>
      </c>
      <c r="F14" s="227">
        <f>'буџет општи дио'!F94</f>
        <v>209346</v>
      </c>
      <c r="G14" s="227">
        <f>'буџет општи дио'!G94</f>
        <v>284055</v>
      </c>
      <c r="H14" s="227">
        <f>'буџет општи дио'!H94</f>
        <v>300850</v>
      </c>
      <c r="I14" s="46">
        <f t="shared" si="0"/>
        <v>100.28600762687006</v>
      </c>
      <c r="J14" s="47">
        <f t="shared" si="1"/>
        <v>105.91258735104117</v>
      </c>
      <c r="K14" s="102"/>
    </row>
    <row r="15" spans="1:11" ht="25.5" customHeight="1">
      <c r="A15" s="37"/>
      <c r="B15" s="49"/>
      <c r="C15" s="45"/>
      <c r="D15" s="227"/>
      <c r="E15" s="227"/>
      <c r="F15" s="227"/>
      <c r="G15" s="227"/>
      <c r="H15" s="227"/>
      <c r="I15" s="50"/>
      <c r="J15" s="43"/>
      <c r="K15" s="101"/>
    </row>
    <row r="16" spans="1:11" ht="25.5" customHeight="1">
      <c r="A16" s="37">
        <v>9</v>
      </c>
      <c r="B16" s="38">
        <v>411200</v>
      </c>
      <c r="C16" s="39" t="s">
        <v>642</v>
      </c>
      <c r="D16" s="219">
        <f>SUM(D17:D21)</f>
        <v>180099</v>
      </c>
      <c r="E16" s="219">
        <f>SUM(E17:E21)</f>
        <v>181461</v>
      </c>
      <c r="F16" s="219">
        <f>SUM(F17:F21)</f>
        <v>123851</v>
      </c>
      <c r="G16" s="219">
        <f>SUM(G17:G21)</f>
        <v>161881</v>
      </c>
      <c r="H16" s="219">
        <f>SUM(H17:H21)</f>
        <v>168441</v>
      </c>
      <c r="I16" s="50">
        <f aca="true" t="shared" si="2" ref="I16:I21">H16/E16*100</f>
        <v>92.82490452493924</v>
      </c>
      <c r="J16" s="43">
        <f aca="true" t="shared" si="3" ref="J16:J21">H16/G16*100</f>
        <v>104.05235944922504</v>
      </c>
      <c r="K16" s="101"/>
    </row>
    <row r="17" spans="1:11" ht="25.5" customHeight="1">
      <c r="A17" s="37">
        <v>10</v>
      </c>
      <c r="B17" s="37">
        <v>411211</v>
      </c>
      <c r="C17" s="51" t="s">
        <v>49</v>
      </c>
      <c r="D17" s="227">
        <f>'буџет општи дио'!D97</f>
        <v>37774</v>
      </c>
      <c r="E17" s="227">
        <f>'буџет општи дио'!E97</f>
        <v>39285</v>
      </c>
      <c r="F17" s="227">
        <f>'буџет општи дио'!F97</f>
        <v>25433</v>
      </c>
      <c r="G17" s="227">
        <f>'буџет општи дио'!G97</f>
        <v>20937</v>
      </c>
      <c r="H17" s="227">
        <f>'буџет општи дио'!H97</f>
        <v>23285</v>
      </c>
      <c r="I17" s="46">
        <f t="shared" si="2"/>
        <v>59.2719867633957</v>
      </c>
      <c r="J17" s="47">
        <f t="shared" si="3"/>
        <v>111.21459616946076</v>
      </c>
      <c r="K17" s="102"/>
    </row>
    <row r="18" spans="1:11" ht="25.5" customHeight="1">
      <c r="A18" s="37">
        <v>11</v>
      </c>
      <c r="B18" s="37">
        <v>411221</v>
      </c>
      <c r="C18" s="51" t="s">
        <v>50</v>
      </c>
      <c r="D18" s="227">
        <f>'буџет општи дио'!D98</f>
        <v>99409</v>
      </c>
      <c r="E18" s="227">
        <f>'буџет општи дио'!E98</f>
        <v>118326</v>
      </c>
      <c r="F18" s="227">
        <f>'буџет општи дио'!F98</f>
        <v>77098</v>
      </c>
      <c r="G18" s="227">
        <f>'буџет општи дио'!G98</f>
        <v>118174</v>
      </c>
      <c r="H18" s="227">
        <f>'буџет општи дио'!H98</f>
        <v>119466</v>
      </c>
      <c r="I18" s="46">
        <f t="shared" si="2"/>
        <v>100.96343998783024</v>
      </c>
      <c r="J18" s="47">
        <f t="shared" si="3"/>
        <v>101.09330309543554</v>
      </c>
      <c r="K18" s="102"/>
    </row>
    <row r="19" spans="1:11" ht="25.5" customHeight="1">
      <c r="A19" s="37">
        <v>12</v>
      </c>
      <c r="B19" s="37">
        <v>411222</v>
      </c>
      <c r="C19" s="52" t="s">
        <v>51</v>
      </c>
      <c r="D19" s="227">
        <f>'буџет општи дио'!D99</f>
        <v>40816</v>
      </c>
      <c r="E19" s="227">
        <f>'буџет општи дио'!E99</f>
        <v>18200</v>
      </c>
      <c r="F19" s="227">
        <f>'буџет општи дио'!F99</f>
        <v>17529</v>
      </c>
      <c r="G19" s="227">
        <f>'буџет општи дио'!G99</f>
        <v>17600</v>
      </c>
      <c r="H19" s="227">
        <f>'буџет општи дио'!H99</f>
        <v>19840</v>
      </c>
      <c r="I19" s="46">
        <f t="shared" si="2"/>
        <v>109.01098901098901</v>
      </c>
      <c r="J19" s="47">
        <f t="shared" si="3"/>
        <v>112.72727272727272</v>
      </c>
      <c r="K19" s="102"/>
    </row>
    <row r="20" spans="1:11" ht="25.5" customHeight="1">
      <c r="A20" s="37">
        <v>13</v>
      </c>
      <c r="B20" s="37">
        <v>411232</v>
      </c>
      <c r="C20" s="51" t="s">
        <v>52</v>
      </c>
      <c r="D20" s="227">
        <f>'буџет општи дио'!D100</f>
        <v>0</v>
      </c>
      <c r="E20" s="227">
        <f>'буџет општи дио'!E100</f>
        <v>1500</v>
      </c>
      <c r="F20" s="227">
        <f>'буџет општи дио'!F100</f>
        <v>1440</v>
      </c>
      <c r="G20" s="227">
        <f>'буџет општи дио'!G100</f>
        <v>1500</v>
      </c>
      <c r="H20" s="227">
        <f>'буџет општи дио'!H100</f>
        <v>1500</v>
      </c>
      <c r="I20" s="46">
        <f t="shared" si="2"/>
        <v>100</v>
      </c>
      <c r="J20" s="47">
        <f t="shared" si="3"/>
        <v>100</v>
      </c>
      <c r="K20" s="102"/>
    </row>
    <row r="21" spans="1:10" s="5" customFormat="1" ht="25.5" customHeight="1">
      <c r="A21" s="37">
        <v>14</v>
      </c>
      <c r="B21" s="53" t="s">
        <v>543</v>
      </c>
      <c r="C21" s="19" t="s">
        <v>244</v>
      </c>
      <c r="D21" s="227">
        <f>'буџет општи дио'!D101</f>
        <v>2100</v>
      </c>
      <c r="E21" s="227">
        <f>'буџет општи дио'!E101</f>
        <v>4150</v>
      </c>
      <c r="F21" s="227">
        <f>'буџет општи дио'!F101</f>
        <v>2351</v>
      </c>
      <c r="G21" s="227">
        <f>'буџет општи дио'!G101</f>
        <v>3670</v>
      </c>
      <c r="H21" s="227">
        <f>'буџет општи дио'!H101</f>
        <v>4350</v>
      </c>
      <c r="I21" s="54">
        <f t="shared" si="2"/>
        <v>104.81927710843372</v>
      </c>
      <c r="J21" s="54">
        <f t="shared" si="3"/>
        <v>118.52861035422345</v>
      </c>
    </row>
    <row r="22" spans="1:11" ht="25.5" customHeight="1">
      <c r="A22" s="37"/>
      <c r="B22" s="49"/>
      <c r="C22" s="51"/>
      <c r="D22" s="227"/>
      <c r="E22" s="227"/>
      <c r="F22" s="227"/>
      <c r="G22" s="227"/>
      <c r="H22" s="227"/>
      <c r="I22" s="50"/>
      <c r="J22" s="43"/>
      <c r="K22" s="101"/>
    </row>
    <row r="23" spans="1:11" ht="25.5" customHeight="1">
      <c r="A23" s="37">
        <v>15</v>
      </c>
      <c r="B23" s="38">
        <v>411290</v>
      </c>
      <c r="C23" s="39" t="s">
        <v>54</v>
      </c>
      <c r="D23" s="252">
        <f>'буџет општи дио'!D103</f>
        <v>92323</v>
      </c>
      <c r="E23" s="252">
        <f>'буџет општи дио'!E103</f>
        <v>89886</v>
      </c>
      <c r="F23" s="252">
        <f>'буџет општи дио'!F103</f>
        <v>62851</v>
      </c>
      <c r="G23" s="252">
        <f>'буџет општи дио'!G103</f>
        <v>89390</v>
      </c>
      <c r="H23" s="252">
        <f>'буџет општи дио'!H103</f>
        <v>92566</v>
      </c>
      <c r="I23" s="50">
        <f>H23/E23*100</f>
        <v>102.98155441336804</v>
      </c>
      <c r="J23" s="43">
        <f>H23/G23*100</f>
        <v>103.55297013088713</v>
      </c>
      <c r="K23" s="101"/>
    </row>
    <row r="24" spans="1:11" ht="25.5" customHeight="1">
      <c r="A24" s="37"/>
      <c r="B24" s="38"/>
      <c r="C24" s="39"/>
      <c r="D24" s="252"/>
      <c r="E24" s="252"/>
      <c r="F24" s="252"/>
      <c r="G24" s="252"/>
      <c r="H24" s="252"/>
      <c r="I24" s="50"/>
      <c r="J24" s="43"/>
      <c r="K24" s="101"/>
    </row>
    <row r="25" spans="1:10" s="5" customFormat="1" ht="25.5" customHeight="1">
      <c r="A25" s="9">
        <v>16</v>
      </c>
      <c r="B25" s="138" t="s">
        <v>522</v>
      </c>
      <c r="C25" s="39" t="s">
        <v>580</v>
      </c>
      <c r="D25" s="219">
        <f>SUM(D26:D28)</f>
        <v>0</v>
      </c>
      <c r="E25" s="219">
        <f>SUM(E26:E28)</f>
        <v>0</v>
      </c>
      <c r="F25" s="219">
        <f>SUM(F26:F28)</f>
        <v>0</v>
      </c>
      <c r="G25" s="219">
        <f>SUM(G26:G28)</f>
        <v>0</v>
      </c>
      <c r="H25" s="219">
        <f>SUM(H26:H28)</f>
        <v>9201</v>
      </c>
      <c r="I25" s="66" t="e">
        <f>H25/E25*100</f>
        <v>#DIV/0!</v>
      </c>
      <c r="J25" s="66" t="e">
        <f>H25/G25*100</f>
        <v>#DIV/0!</v>
      </c>
    </row>
    <row r="26" spans="1:10" s="5" customFormat="1" ht="25.5" customHeight="1">
      <c r="A26" s="9">
        <v>17</v>
      </c>
      <c r="B26" s="53" t="s">
        <v>523</v>
      </c>
      <c r="C26" s="51" t="s">
        <v>524</v>
      </c>
      <c r="D26" s="220">
        <f>'буџет општи дио'!D107</f>
        <v>0</v>
      </c>
      <c r="E26" s="220">
        <f>'буџет општи дио'!E107</f>
        <v>0</v>
      </c>
      <c r="F26" s="220">
        <f>'буџет општи дио'!F107</f>
        <v>0</v>
      </c>
      <c r="G26" s="220">
        <f>'буџет општи дио'!G107</f>
        <v>0</v>
      </c>
      <c r="H26" s="220">
        <f>'буџет општи дио'!H107</f>
        <v>5548</v>
      </c>
      <c r="I26" s="54" t="e">
        <f>H26/E26*100</f>
        <v>#DIV/0!</v>
      </c>
      <c r="J26" s="54" t="e">
        <f>H26/G26*100</f>
        <v>#DIV/0!</v>
      </c>
    </row>
    <row r="27" spans="1:10" s="5" customFormat="1" ht="25.5" customHeight="1">
      <c r="A27" s="9">
        <v>18</v>
      </c>
      <c r="B27" s="53" t="s">
        <v>525</v>
      </c>
      <c r="C27" s="51" t="s">
        <v>526</v>
      </c>
      <c r="D27" s="220">
        <f>'буџет општи дио'!D108</f>
        <v>0</v>
      </c>
      <c r="E27" s="220">
        <f>'буџет општи дио'!E108</f>
        <v>0</v>
      </c>
      <c r="F27" s="220">
        <f>'буџет општи дио'!F108</f>
        <v>0</v>
      </c>
      <c r="G27" s="220">
        <f>'буџет општи дио'!G108</f>
        <v>0</v>
      </c>
      <c r="H27" s="220">
        <f>'буџет општи дио'!H108</f>
        <v>617</v>
      </c>
      <c r="I27" s="54" t="e">
        <f>H27/E27*100</f>
        <v>#DIV/0!</v>
      </c>
      <c r="J27" s="54" t="e">
        <f>H27/G27*100</f>
        <v>#DIV/0!</v>
      </c>
    </row>
    <row r="28" spans="1:10" s="5" customFormat="1" ht="25.5" customHeight="1">
      <c r="A28" s="9">
        <v>19</v>
      </c>
      <c r="B28" s="53" t="s">
        <v>527</v>
      </c>
      <c r="C28" s="51" t="s">
        <v>528</v>
      </c>
      <c r="D28" s="220">
        <f>'буџет општи дио'!D109</f>
        <v>0</v>
      </c>
      <c r="E28" s="220">
        <f>'буџет општи дио'!E109</f>
        <v>0</v>
      </c>
      <c r="F28" s="220">
        <f>'буџет општи дио'!F109</f>
        <v>0</v>
      </c>
      <c r="G28" s="220">
        <f>'буџет општи дио'!G109</f>
        <v>0</v>
      </c>
      <c r="H28" s="220">
        <f>'буџет општи дио'!H109</f>
        <v>3036</v>
      </c>
      <c r="I28" s="54" t="e">
        <f>H28/E28*100</f>
        <v>#DIV/0!</v>
      </c>
      <c r="J28" s="54" t="e">
        <f>H28/G28*100</f>
        <v>#DIV/0!</v>
      </c>
    </row>
    <row r="29" spans="1:10" s="5" customFormat="1" ht="23.25" customHeight="1">
      <c r="A29" s="9"/>
      <c r="B29" s="53"/>
      <c r="C29" s="60"/>
      <c r="D29" s="220"/>
      <c r="E29" s="221"/>
      <c r="F29" s="221"/>
      <c r="G29" s="220"/>
      <c r="H29" s="221"/>
      <c r="I29" s="54"/>
      <c r="J29" s="54"/>
    </row>
    <row r="30" spans="1:10" s="5" customFormat="1" ht="25.5" customHeight="1">
      <c r="A30" s="9">
        <v>20</v>
      </c>
      <c r="B30" s="138" t="s">
        <v>529</v>
      </c>
      <c r="C30" s="39" t="s">
        <v>579</v>
      </c>
      <c r="D30" s="219">
        <f>SUM(D31:D33)</f>
        <v>12892</v>
      </c>
      <c r="E30" s="219">
        <f>SUM(E31:E33)</f>
        <v>9000</v>
      </c>
      <c r="F30" s="219">
        <f>SUM(F31:F33)</f>
        <v>16281</v>
      </c>
      <c r="G30" s="219">
        <f>SUM(G31:G33)</f>
        <v>8000</v>
      </c>
      <c r="H30" s="219">
        <f>SUM(H31:H33)</f>
        <v>8000</v>
      </c>
      <c r="I30" s="66">
        <f>H30/E30*100</f>
        <v>88.88888888888889</v>
      </c>
      <c r="J30" s="66">
        <f>H30/G30*100</f>
        <v>100</v>
      </c>
    </row>
    <row r="31" spans="1:12" s="5" customFormat="1" ht="25.5" customHeight="1">
      <c r="A31" s="9">
        <v>21</v>
      </c>
      <c r="B31" s="53" t="s">
        <v>530</v>
      </c>
      <c r="C31" s="51" t="s">
        <v>531</v>
      </c>
      <c r="D31" s="221">
        <f>'буџет општи дио'!D111</f>
        <v>3133</v>
      </c>
      <c r="E31" s="221">
        <f>'буџет општи дио'!E111</f>
        <v>3000</v>
      </c>
      <c r="F31" s="221">
        <f>'буџет општи дио'!F111</f>
        <v>2018</v>
      </c>
      <c r="G31" s="221">
        <f>'буџет општи дио'!G111</f>
        <v>0</v>
      </c>
      <c r="H31" s="221">
        <f>'буџет општи дио'!H111</f>
        <v>0</v>
      </c>
      <c r="I31" s="54">
        <f>H31/E31*100</f>
        <v>0</v>
      </c>
      <c r="J31" s="54" t="e">
        <f>H31/G31*100</f>
        <v>#DIV/0!</v>
      </c>
      <c r="L31" s="103"/>
    </row>
    <row r="32" spans="1:10" s="5" customFormat="1" ht="25.5" customHeight="1">
      <c r="A32" s="9">
        <v>22</v>
      </c>
      <c r="B32" s="53" t="s">
        <v>532</v>
      </c>
      <c r="C32" s="51" t="s">
        <v>53</v>
      </c>
      <c r="D32" s="221">
        <f>'буџет општи дио'!D112</f>
        <v>2510</v>
      </c>
      <c r="E32" s="221">
        <f>'буџет општи дио'!E112</f>
        <v>3000</v>
      </c>
      <c r="F32" s="221">
        <f>'буџет општи дио'!F112</f>
        <v>2528</v>
      </c>
      <c r="G32" s="221">
        <f>'буџет општи дио'!G112</f>
        <v>3000</v>
      </c>
      <c r="H32" s="221">
        <f>'буџет општи дио'!H112</f>
        <v>3000</v>
      </c>
      <c r="I32" s="54">
        <f>H32/E32*100</f>
        <v>100</v>
      </c>
      <c r="J32" s="54">
        <f>H32/G32*100</f>
        <v>100</v>
      </c>
    </row>
    <row r="33" spans="1:10" s="5" customFormat="1" ht="25.5" customHeight="1">
      <c r="A33" s="9">
        <v>23</v>
      </c>
      <c r="B33" s="53" t="s">
        <v>533</v>
      </c>
      <c r="C33" s="51" t="s">
        <v>534</v>
      </c>
      <c r="D33" s="221">
        <f>'буџет општи дио'!D113</f>
        <v>7249</v>
      </c>
      <c r="E33" s="221">
        <f>'буџет општи дио'!E113</f>
        <v>3000</v>
      </c>
      <c r="F33" s="221">
        <f>'буџет општи дио'!F113</f>
        <v>11735</v>
      </c>
      <c r="G33" s="221">
        <f>'буџет општи дио'!G113</f>
        <v>5000</v>
      </c>
      <c r="H33" s="221">
        <f>'буџет општи дио'!H113</f>
        <v>5000</v>
      </c>
      <c r="I33" s="54">
        <f>H33/E33*100</f>
        <v>166.66666666666669</v>
      </c>
      <c r="J33" s="54">
        <f>H33/G33*100</f>
        <v>100</v>
      </c>
    </row>
    <row r="34" spans="1:11" ht="23.25" customHeight="1">
      <c r="A34" s="37"/>
      <c r="B34" s="49"/>
      <c r="C34" s="51"/>
      <c r="D34" s="227"/>
      <c r="E34" s="227"/>
      <c r="F34" s="227"/>
      <c r="G34" s="227"/>
      <c r="H34" s="227"/>
      <c r="I34" s="50"/>
      <c r="J34" s="43"/>
      <c r="K34" s="101"/>
    </row>
    <row r="35" spans="1:11" ht="25.5" customHeight="1">
      <c r="A35" s="37">
        <v>24</v>
      </c>
      <c r="B35" s="38">
        <v>412000</v>
      </c>
      <c r="C35" s="39" t="s">
        <v>689</v>
      </c>
      <c r="D35" s="219">
        <f>D37+D39+D54+D64+D72+D74+D85+D91+D60</f>
        <v>468279</v>
      </c>
      <c r="E35" s="219">
        <f>E37+E39+E54+E64+E72+E74+E85+E91+E60</f>
        <v>590145</v>
      </c>
      <c r="F35" s="219">
        <f>F37+F39+F54+F64+F72+F74+F85+F91+F60</f>
        <v>310417</v>
      </c>
      <c r="G35" s="219">
        <f>G37+G39+G54+G64+G72+G74+G85+G91+G60</f>
        <v>554620</v>
      </c>
      <c r="H35" s="219">
        <f>H37+H39+H54+H64+H72+H74+H85+H91+H60</f>
        <v>552265</v>
      </c>
      <c r="I35" s="50">
        <f>H35/E35*100</f>
        <v>93.58123850917994</v>
      </c>
      <c r="J35" s="43">
        <f>H35/G35*100</f>
        <v>99.57538494825286</v>
      </c>
      <c r="K35" s="100"/>
    </row>
    <row r="36" spans="1:11" ht="25.5" customHeight="1">
      <c r="A36" s="37"/>
      <c r="B36" s="38"/>
      <c r="C36" s="39"/>
      <c r="D36" s="219"/>
      <c r="E36" s="219"/>
      <c r="F36" s="219"/>
      <c r="G36" s="219"/>
      <c r="H36" s="219"/>
      <c r="I36" s="50"/>
      <c r="J36" s="43"/>
      <c r="K36" s="100"/>
    </row>
    <row r="37" spans="1:10" s="5" customFormat="1" ht="25.5" customHeight="1">
      <c r="A37" s="12">
        <v>25</v>
      </c>
      <c r="B37" s="138" t="s">
        <v>645</v>
      </c>
      <c r="C37" s="39" t="s">
        <v>646</v>
      </c>
      <c r="D37" s="219">
        <f>D38</f>
        <v>0</v>
      </c>
      <c r="E37" s="219">
        <f>E38</f>
        <v>0</v>
      </c>
      <c r="F37" s="219">
        <f>F38</f>
        <v>0</v>
      </c>
      <c r="G37" s="219">
        <f>G38</f>
        <v>0</v>
      </c>
      <c r="H37" s="219">
        <f>H38</f>
        <v>5000</v>
      </c>
      <c r="I37" s="54" t="e">
        <f>H37/E37*100</f>
        <v>#DIV/0!</v>
      </c>
      <c r="J37" s="54" t="e">
        <f>H37/G37*100</f>
        <v>#DIV/0!</v>
      </c>
    </row>
    <row r="38" spans="1:10" ht="25.5" customHeight="1">
      <c r="A38" s="9">
        <v>26</v>
      </c>
      <c r="B38" s="147" t="s">
        <v>647</v>
      </c>
      <c r="C38" s="148" t="s">
        <v>648</v>
      </c>
      <c r="D38" s="224">
        <f>'буџет општи дио'!D118</f>
        <v>0</v>
      </c>
      <c r="E38" s="224">
        <f>'буџет општи дио'!E118</f>
        <v>0</v>
      </c>
      <c r="F38" s="224">
        <f>'буџет општи дио'!F118</f>
        <v>0</v>
      </c>
      <c r="G38" s="224">
        <f>'буџет општи дио'!G118</f>
        <v>0</v>
      </c>
      <c r="H38" s="224">
        <f>'буџет општи дио'!H118</f>
        <v>5000</v>
      </c>
      <c r="I38" s="54" t="e">
        <f>H38/E38*100</f>
        <v>#DIV/0!</v>
      </c>
      <c r="J38" s="54" t="e">
        <f>H38/G38*100</f>
        <v>#DIV/0!</v>
      </c>
    </row>
    <row r="39" spans="1:11" ht="25.5" customHeight="1">
      <c r="A39" s="12">
        <v>27</v>
      </c>
      <c r="B39" s="38">
        <v>412200</v>
      </c>
      <c r="C39" s="39" t="s">
        <v>688</v>
      </c>
      <c r="D39" s="219">
        <f>D40+D43+D46+D50</f>
        <v>77682</v>
      </c>
      <c r="E39" s="219">
        <f>E40+E43+E46+E50</f>
        <v>87570</v>
      </c>
      <c r="F39" s="219">
        <f>F40+F43+F46+F50</f>
        <v>48804</v>
      </c>
      <c r="G39" s="219">
        <f>G40+G43+G46+G50</f>
        <v>80422</v>
      </c>
      <c r="H39" s="219">
        <f>H40+H43+H46+H50</f>
        <v>84132</v>
      </c>
      <c r="I39" s="50">
        <f>H39/E39*100</f>
        <v>96.07399794450154</v>
      </c>
      <c r="J39" s="43">
        <f>H39/G39*100</f>
        <v>104.61316555171472</v>
      </c>
      <c r="K39" s="100"/>
    </row>
    <row r="40" spans="1:11" s="55" customFormat="1" ht="25.5" customHeight="1">
      <c r="A40" s="9">
        <v>28</v>
      </c>
      <c r="B40" s="38">
        <v>412210</v>
      </c>
      <c r="C40" s="39" t="s">
        <v>687</v>
      </c>
      <c r="D40" s="252">
        <f>D41+D42</f>
        <v>39044</v>
      </c>
      <c r="E40" s="252">
        <f>E41+E42</f>
        <v>37450</v>
      </c>
      <c r="F40" s="252">
        <f>F41+F42</f>
        <v>22455</v>
      </c>
      <c r="G40" s="252">
        <f>G41+G42</f>
        <v>37400</v>
      </c>
      <c r="H40" s="252">
        <f>H41+H42</f>
        <v>37400</v>
      </c>
      <c r="I40" s="50">
        <f aca="true" t="shared" si="4" ref="I40:I45">H40/E40*100</f>
        <v>99.86648865153538</v>
      </c>
      <c r="J40" s="43">
        <f aca="true" t="shared" si="5" ref="J40:J45">H40/G40*100</f>
        <v>100</v>
      </c>
      <c r="K40" s="101"/>
    </row>
    <row r="41" spans="1:11" ht="25.5" customHeight="1">
      <c r="A41" s="12">
        <v>29</v>
      </c>
      <c r="B41" s="37">
        <v>412211</v>
      </c>
      <c r="C41" s="51" t="s">
        <v>55</v>
      </c>
      <c r="D41" s="227">
        <f>'буџет општи дио'!D122</f>
        <v>25007</v>
      </c>
      <c r="E41" s="227">
        <f>'буџет општи дио'!E122</f>
        <v>23800</v>
      </c>
      <c r="F41" s="227">
        <f>'буџет општи дио'!F122</f>
        <v>16030</v>
      </c>
      <c r="G41" s="227">
        <f>'буџет општи дио'!G122</f>
        <v>23600</v>
      </c>
      <c r="H41" s="227">
        <f>'буџет општи дио'!H122</f>
        <v>23600</v>
      </c>
      <c r="I41" s="46">
        <f t="shared" si="4"/>
        <v>99.15966386554622</v>
      </c>
      <c r="J41" s="47">
        <f t="shared" si="5"/>
        <v>100</v>
      </c>
      <c r="K41" s="102"/>
    </row>
    <row r="42" spans="1:11" ht="25.5" customHeight="1">
      <c r="A42" s="9">
        <v>30</v>
      </c>
      <c r="B42" s="37">
        <v>412215</v>
      </c>
      <c r="C42" s="51" t="s">
        <v>56</v>
      </c>
      <c r="D42" s="227">
        <f>'буџет општи дио'!D123</f>
        <v>14037</v>
      </c>
      <c r="E42" s="227">
        <f>'буџет општи дио'!E123</f>
        <v>13650</v>
      </c>
      <c r="F42" s="227">
        <f>'буџет општи дио'!F123</f>
        <v>6425</v>
      </c>
      <c r="G42" s="227">
        <f>'буџет општи дио'!G123</f>
        <v>13800</v>
      </c>
      <c r="H42" s="227">
        <f>'буџет општи дио'!H123</f>
        <v>13800</v>
      </c>
      <c r="I42" s="46">
        <f t="shared" si="4"/>
        <v>101.0989010989011</v>
      </c>
      <c r="J42" s="47">
        <f t="shared" si="5"/>
        <v>100</v>
      </c>
      <c r="K42" s="102"/>
    </row>
    <row r="43" spans="1:11" ht="25.5" customHeight="1">
      <c r="A43" s="12">
        <v>31</v>
      </c>
      <c r="B43" s="38">
        <v>412220</v>
      </c>
      <c r="C43" s="44" t="s">
        <v>686</v>
      </c>
      <c r="D43" s="232">
        <f>D44+D45</f>
        <v>7391</v>
      </c>
      <c r="E43" s="232">
        <f>E44+E45</f>
        <v>9700</v>
      </c>
      <c r="F43" s="232">
        <f>F44+F45</f>
        <v>5464</v>
      </c>
      <c r="G43" s="232">
        <f>G44+G45</f>
        <v>8422</v>
      </c>
      <c r="H43" s="232">
        <f>H44+H45</f>
        <v>9522</v>
      </c>
      <c r="I43" s="50">
        <f t="shared" si="4"/>
        <v>98.16494845360825</v>
      </c>
      <c r="J43" s="43">
        <f t="shared" si="5"/>
        <v>113.06103063405367</v>
      </c>
      <c r="K43" s="101"/>
    </row>
    <row r="44" spans="1:11" ht="25.5" customHeight="1">
      <c r="A44" s="9">
        <v>32</v>
      </c>
      <c r="B44" s="37">
        <v>412221</v>
      </c>
      <c r="C44" s="51" t="s">
        <v>57</v>
      </c>
      <c r="D44" s="221">
        <f>'буџет општи дио'!D125</f>
        <v>4869</v>
      </c>
      <c r="E44" s="221">
        <f>'буџет општи дио'!E125</f>
        <v>6600</v>
      </c>
      <c r="F44" s="221">
        <f>'буџет општи дио'!F125</f>
        <v>3573</v>
      </c>
      <c r="G44" s="221">
        <f>'буџет општи дио'!G125</f>
        <v>5900</v>
      </c>
      <c r="H44" s="221">
        <f>'буџет општи дио'!H125</f>
        <v>6400</v>
      </c>
      <c r="I44" s="46">
        <f t="shared" si="4"/>
        <v>96.96969696969697</v>
      </c>
      <c r="J44" s="47">
        <f t="shared" si="5"/>
        <v>108.47457627118644</v>
      </c>
      <c r="K44" s="102"/>
    </row>
    <row r="45" spans="1:11" ht="25.5" customHeight="1">
      <c r="A45" s="12">
        <v>33</v>
      </c>
      <c r="B45" s="37">
        <v>412222</v>
      </c>
      <c r="C45" s="45" t="s">
        <v>58</v>
      </c>
      <c r="D45" s="221">
        <f>'буџет општи дио'!D126</f>
        <v>2522</v>
      </c>
      <c r="E45" s="221">
        <f>'буџет општи дио'!E126</f>
        <v>3100</v>
      </c>
      <c r="F45" s="221">
        <f>'буџет општи дио'!F126</f>
        <v>1891</v>
      </c>
      <c r="G45" s="221">
        <f>'буџет општи дио'!G126</f>
        <v>2522</v>
      </c>
      <c r="H45" s="221">
        <f>'буџет општи дио'!H126</f>
        <v>3122</v>
      </c>
      <c r="I45" s="46">
        <f t="shared" si="4"/>
        <v>100.70967741935483</v>
      </c>
      <c r="J45" s="47">
        <f t="shared" si="5"/>
        <v>123.79064234734338</v>
      </c>
      <c r="K45" s="102"/>
    </row>
    <row r="46" spans="1:11" s="55" customFormat="1" ht="25.5" customHeight="1">
      <c r="A46" s="9">
        <v>34</v>
      </c>
      <c r="B46" s="38">
        <v>412230</v>
      </c>
      <c r="C46" s="44" t="s">
        <v>685</v>
      </c>
      <c r="D46" s="252">
        <f>SUM(D47:D49)</f>
        <v>27238</v>
      </c>
      <c r="E46" s="252">
        <f>SUM(E47:E49)</f>
        <v>35320</v>
      </c>
      <c r="F46" s="252">
        <f>SUM(F47:F49)</f>
        <v>19324</v>
      </c>
      <c r="G46" s="252">
        <f>SUM(G47:G49)</f>
        <v>29500</v>
      </c>
      <c r="H46" s="252">
        <f>SUM(H47:H49)</f>
        <v>32110</v>
      </c>
      <c r="I46" s="50">
        <f aca="true" t="shared" si="6" ref="I46:I52">H46/E46*100</f>
        <v>90.91166477916195</v>
      </c>
      <c r="J46" s="43">
        <f aca="true" t="shared" si="7" ref="J46:J52">H46/G46*100</f>
        <v>108.84745762711864</v>
      </c>
      <c r="K46" s="101"/>
    </row>
    <row r="47" spans="1:11" ht="25.5" customHeight="1">
      <c r="A47" s="12">
        <v>35</v>
      </c>
      <c r="B47" s="37">
        <v>412231</v>
      </c>
      <c r="C47" s="45" t="s">
        <v>59</v>
      </c>
      <c r="D47" s="227">
        <f>'буџет општи дио'!D128</f>
        <v>10586</v>
      </c>
      <c r="E47" s="227">
        <f>'буџет општи дио'!E128</f>
        <v>12930</v>
      </c>
      <c r="F47" s="227">
        <f>'буџет општи дио'!F128</f>
        <v>9011</v>
      </c>
      <c r="G47" s="227">
        <f>'буџет општи дио'!G128</f>
        <v>12130</v>
      </c>
      <c r="H47" s="227">
        <f>'буџет општи дио'!H128</f>
        <v>13440</v>
      </c>
      <c r="I47" s="46">
        <f t="shared" si="6"/>
        <v>103.94431554524361</v>
      </c>
      <c r="J47" s="47">
        <f t="shared" si="7"/>
        <v>110.79967023907666</v>
      </c>
      <c r="K47" s="102"/>
    </row>
    <row r="48" spans="1:11" ht="25.5" customHeight="1">
      <c r="A48" s="9">
        <v>36</v>
      </c>
      <c r="B48" s="37">
        <v>412233</v>
      </c>
      <c r="C48" s="45" t="s">
        <v>60</v>
      </c>
      <c r="D48" s="227">
        <f>'буџет општи дио'!D129</f>
        <v>6017</v>
      </c>
      <c r="E48" s="227">
        <f>'буџет општи дио'!E129</f>
        <v>9910</v>
      </c>
      <c r="F48" s="227">
        <f>'буџет општи дио'!F129</f>
        <v>4118</v>
      </c>
      <c r="G48" s="227">
        <f>'буџет општи дио'!G129</f>
        <v>7000</v>
      </c>
      <c r="H48" s="227">
        <f>'буџет општи дио'!H129</f>
        <v>7300</v>
      </c>
      <c r="I48" s="46">
        <f t="shared" si="6"/>
        <v>73.66296670030272</v>
      </c>
      <c r="J48" s="47">
        <f t="shared" si="7"/>
        <v>104.28571428571429</v>
      </c>
      <c r="K48" s="102"/>
    </row>
    <row r="49" spans="1:11" ht="25.5" customHeight="1">
      <c r="A49" s="12">
        <v>37</v>
      </c>
      <c r="B49" s="37">
        <v>412234</v>
      </c>
      <c r="C49" s="45" t="s">
        <v>61</v>
      </c>
      <c r="D49" s="227">
        <f>'буџет општи дио'!D130</f>
        <v>10635</v>
      </c>
      <c r="E49" s="227">
        <f>'буџет општи дио'!E130</f>
        <v>12480</v>
      </c>
      <c r="F49" s="227">
        <f>'буџет општи дио'!F130</f>
        <v>6195</v>
      </c>
      <c r="G49" s="227">
        <f>'буџет општи дио'!G130</f>
        <v>10370</v>
      </c>
      <c r="H49" s="227">
        <f>'буџет општи дио'!H130</f>
        <v>11370</v>
      </c>
      <c r="I49" s="46">
        <f t="shared" si="6"/>
        <v>91.10576923076923</v>
      </c>
      <c r="J49" s="47">
        <f t="shared" si="7"/>
        <v>109.64320154291225</v>
      </c>
      <c r="K49" s="102"/>
    </row>
    <row r="50" spans="1:11" ht="25.5" customHeight="1">
      <c r="A50" s="9">
        <v>38</v>
      </c>
      <c r="B50" s="38">
        <v>412240</v>
      </c>
      <c r="C50" s="44" t="s">
        <v>684</v>
      </c>
      <c r="D50" s="219">
        <f>D51+D52</f>
        <v>4009</v>
      </c>
      <c r="E50" s="219">
        <f>E51+E52</f>
        <v>5100</v>
      </c>
      <c r="F50" s="219">
        <f>F51+F52</f>
        <v>1561</v>
      </c>
      <c r="G50" s="219">
        <f>G51+G52</f>
        <v>5100</v>
      </c>
      <c r="H50" s="219">
        <f>H51+H52</f>
        <v>5100</v>
      </c>
      <c r="I50" s="50">
        <f t="shared" si="6"/>
        <v>100</v>
      </c>
      <c r="J50" s="43">
        <f t="shared" si="7"/>
        <v>100</v>
      </c>
      <c r="K50" s="100"/>
    </row>
    <row r="51" spans="1:11" ht="25.5" customHeight="1">
      <c r="A51" s="12">
        <v>39</v>
      </c>
      <c r="B51" s="37">
        <v>412241</v>
      </c>
      <c r="C51" s="45" t="s">
        <v>62</v>
      </c>
      <c r="D51" s="221">
        <f>'буџет општи дио'!D132</f>
        <v>3009</v>
      </c>
      <c r="E51" s="221">
        <f>'буџет општи дио'!E132</f>
        <v>4100</v>
      </c>
      <c r="F51" s="221">
        <f>'буџет општи дио'!F132</f>
        <v>577</v>
      </c>
      <c r="G51" s="221">
        <f>'буџет општи дио'!G132</f>
        <v>4100</v>
      </c>
      <c r="H51" s="221">
        <f>'буџет општи дио'!H132</f>
        <v>4100</v>
      </c>
      <c r="I51" s="46">
        <f t="shared" si="6"/>
        <v>100</v>
      </c>
      <c r="J51" s="47">
        <f t="shared" si="7"/>
        <v>100</v>
      </c>
      <c r="K51" s="102"/>
    </row>
    <row r="52" spans="1:11" ht="25.5" customHeight="1">
      <c r="A52" s="9">
        <v>40</v>
      </c>
      <c r="B52" s="37">
        <v>412249</v>
      </c>
      <c r="C52" s="51" t="s">
        <v>63</v>
      </c>
      <c r="D52" s="221">
        <f>'буџет општи дио'!D133</f>
        <v>1000</v>
      </c>
      <c r="E52" s="221">
        <f>'буџет општи дио'!E133</f>
        <v>1000</v>
      </c>
      <c r="F52" s="221">
        <f>'буџет општи дио'!F133</f>
        <v>984</v>
      </c>
      <c r="G52" s="221">
        <f>'буџет општи дио'!G133</f>
        <v>1000</v>
      </c>
      <c r="H52" s="221">
        <f>'буџет општи дио'!H133</f>
        <v>1000</v>
      </c>
      <c r="I52" s="46">
        <f t="shared" si="6"/>
        <v>100</v>
      </c>
      <c r="J52" s="47">
        <f t="shared" si="7"/>
        <v>100</v>
      </c>
      <c r="K52" s="102"/>
    </row>
    <row r="53" spans="1:11" ht="25.5" customHeight="1">
      <c r="A53" s="37"/>
      <c r="B53" s="37"/>
      <c r="C53" s="51"/>
      <c r="D53" s="221"/>
      <c r="E53" s="221"/>
      <c r="F53" s="221"/>
      <c r="G53" s="221"/>
      <c r="H53" s="221"/>
      <c r="I53" s="46"/>
      <c r="J53" s="47"/>
      <c r="K53" s="102"/>
    </row>
    <row r="54" spans="1:11" ht="25.5" customHeight="1">
      <c r="A54" s="37">
        <v>41</v>
      </c>
      <c r="B54" s="38">
        <v>412300</v>
      </c>
      <c r="C54" s="44" t="s">
        <v>683</v>
      </c>
      <c r="D54" s="219">
        <f>SUM(D55:D58)</f>
        <v>15188</v>
      </c>
      <c r="E54" s="219">
        <f>SUM(E55:E58)</f>
        <v>24300</v>
      </c>
      <c r="F54" s="219">
        <f>SUM(F55:F58)</f>
        <v>8445</v>
      </c>
      <c r="G54" s="219">
        <f>SUM(G55:G58)</f>
        <v>22400</v>
      </c>
      <c r="H54" s="219">
        <f>SUM(H55:H58)</f>
        <v>23800</v>
      </c>
      <c r="I54" s="50">
        <f>H54/E54*100</f>
        <v>97.94238683127571</v>
      </c>
      <c r="J54" s="43">
        <f>H54/G54*100</f>
        <v>106.25</v>
      </c>
      <c r="K54" s="100"/>
    </row>
    <row r="55" spans="1:11" ht="25.5" customHeight="1">
      <c r="A55" s="37">
        <v>42</v>
      </c>
      <c r="B55" s="37">
        <v>412311</v>
      </c>
      <c r="C55" s="51" t="s">
        <v>64</v>
      </c>
      <c r="D55" s="221">
        <f>'буџет општи дио'!D136</f>
        <v>12310</v>
      </c>
      <c r="E55" s="221">
        <f>'буџет општи дио'!E136</f>
        <v>21000</v>
      </c>
      <c r="F55" s="221">
        <f>'буџет општи дио'!F136</f>
        <v>5579</v>
      </c>
      <c r="G55" s="221">
        <f>'буџет општи дио'!G136</f>
        <v>7250</v>
      </c>
      <c r="H55" s="221">
        <f>'буџет општи дио'!H136</f>
        <v>7650</v>
      </c>
      <c r="I55" s="46">
        <f>H55/E55*100</f>
        <v>36.42857142857142</v>
      </c>
      <c r="J55" s="47">
        <f>H55/G55*100</f>
        <v>105.51724137931035</v>
      </c>
      <c r="K55" s="102"/>
    </row>
    <row r="56" spans="1:11" ht="25.5" customHeight="1">
      <c r="A56" s="37">
        <v>43</v>
      </c>
      <c r="B56" s="37">
        <v>412319</v>
      </c>
      <c r="C56" s="51" t="s">
        <v>65</v>
      </c>
      <c r="D56" s="221">
        <f>'буџет општи дио'!D137</f>
        <v>838</v>
      </c>
      <c r="E56" s="221">
        <f>'буџет општи дио'!E137</f>
        <v>1000</v>
      </c>
      <c r="F56" s="221">
        <f>'буџет општи дио'!F137</f>
        <v>1461</v>
      </c>
      <c r="G56" s="221">
        <f>'буџет општи дио'!G137</f>
        <v>12950</v>
      </c>
      <c r="H56" s="221">
        <f>'буџет општи дио'!H137</f>
        <v>13950</v>
      </c>
      <c r="I56" s="46">
        <f>H56/E56*100</f>
        <v>1395</v>
      </c>
      <c r="J56" s="47">
        <f>H56/G56*100</f>
        <v>107.72200772200773</v>
      </c>
      <c r="K56" s="102"/>
    </row>
    <row r="57" spans="1:11" ht="25.5" customHeight="1">
      <c r="A57" s="37">
        <v>44</v>
      </c>
      <c r="B57" s="37">
        <v>412321</v>
      </c>
      <c r="C57" s="45" t="s">
        <v>66</v>
      </c>
      <c r="D57" s="221">
        <f>'буџет општи дио'!D138</f>
        <v>1039</v>
      </c>
      <c r="E57" s="221">
        <f>'буџет општи дио'!E138</f>
        <v>1200</v>
      </c>
      <c r="F57" s="221">
        <f>'буџет општи дио'!F138</f>
        <v>754</v>
      </c>
      <c r="G57" s="221">
        <f>'буџет општи дио'!G138</f>
        <v>1200</v>
      </c>
      <c r="H57" s="221">
        <f>'буџет општи дио'!H138</f>
        <v>1200</v>
      </c>
      <c r="I57" s="46">
        <f>H57/E57*100</f>
        <v>100</v>
      </c>
      <c r="J57" s="47">
        <f>H57/G57*100</f>
        <v>100</v>
      </c>
      <c r="K57" s="102"/>
    </row>
    <row r="58" spans="1:11" ht="25.5" customHeight="1">
      <c r="A58" s="37">
        <v>45</v>
      </c>
      <c r="B58" s="37">
        <v>412333</v>
      </c>
      <c r="C58" s="51" t="s">
        <v>67</v>
      </c>
      <c r="D58" s="221">
        <f>'буџет општи дио'!D139</f>
        <v>1001</v>
      </c>
      <c r="E58" s="221">
        <f>'буџет општи дио'!E139</f>
        <v>1100</v>
      </c>
      <c r="F58" s="221">
        <f>'буџет општи дио'!F139</f>
        <v>651</v>
      </c>
      <c r="G58" s="221">
        <f>'буџет општи дио'!G139</f>
        <v>1000</v>
      </c>
      <c r="H58" s="221">
        <f>'буџет општи дио'!H139</f>
        <v>1000</v>
      </c>
      <c r="I58" s="46">
        <f>H58/E58*100</f>
        <v>90.9090909090909</v>
      </c>
      <c r="J58" s="47">
        <f>H58/G58*100</f>
        <v>100</v>
      </c>
      <c r="K58" s="102"/>
    </row>
    <row r="59" spans="1:11" ht="25.5" customHeight="1">
      <c r="A59" s="37"/>
      <c r="B59" s="37"/>
      <c r="C59" s="51"/>
      <c r="D59" s="221"/>
      <c r="E59" s="221"/>
      <c r="F59" s="221"/>
      <c r="G59" s="221"/>
      <c r="H59" s="221"/>
      <c r="I59" s="46"/>
      <c r="J59" s="47"/>
      <c r="K59" s="102"/>
    </row>
    <row r="60" spans="1:11" ht="25.5" customHeight="1">
      <c r="A60" s="37">
        <v>46</v>
      </c>
      <c r="B60" s="38">
        <v>412400</v>
      </c>
      <c r="C60" s="39" t="s">
        <v>682</v>
      </c>
      <c r="D60" s="254">
        <f>D61+D62</f>
        <v>174</v>
      </c>
      <c r="E60" s="254">
        <f>E61+E62</f>
        <v>1600</v>
      </c>
      <c r="F60" s="254">
        <f>F61+F62</f>
        <v>660</v>
      </c>
      <c r="G60" s="254">
        <f>G61+G62</f>
        <v>1600</v>
      </c>
      <c r="H60" s="254">
        <f>H61+H62</f>
        <v>1600</v>
      </c>
      <c r="I60" s="188">
        <f>H60/E60*100</f>
        <v>100</v>
      </c>
      <c r="J60" s="188">
        <f>H60/G60*100</f>
        <v>100</v>
      </c>
      <c r="K60" s="104"/>
    </row>
    <row r="61" spans="1:11" ht="25.5" customHeight="1">
      <c r="A61" s="37">
        <v>47</v>
      </c>
      <c r="B61" s="37">
        <v>412431</v>
      </c>
      <c r="C61" s="51" t="s">
        <v>69</v>
      </c>
      <c r="D61" s="221">
        <f>'буџет општи дио'!D142</f>
        <v>174</v>
      </c>
      <c r="E61" s="221">
        <f>'буџет општи дио'!E142</f>
        <v>600</v>
      </c>
      <c r="F61" s="221">
        <f>'буџет општи дио'!F142</f>
        <v>193</v>
      </c>
      <c r="G61" s="221">
        <f>'буџет општи дио'!G142</f>
        <v>600</v>
      </c>
      <c r="H61" s="221">
        <f>'буџет општи дио'!H142</f>
        <v>600</v>
      </c>
      <c r="I61" s="46">
        <f>H61/E61*100</f>
        <v>100</v>
      </c>
      <c r="J61" s="47">
        <f>H61/G61*100</f>
        <v>100</v>
      </c>
      <c r="K61" s="102"/>
    </row>
    <row r="62" spans="1:10" ht="25.5" customHeight="1">
      <c r="A62" s="9">
        <v>48</v>
      </c>
      <c r="B62" s="9">
        <v>412433</v>
      </c>
      <c r="C62" s="19" t="s">
        <v>70</v>
      </c>
      <c r="D62" s="221">
        <f>'буџет општи дио'!D143</f>
        <v>0</v>
      </c>
      <c r="E62" s="221">
        <f>'буџет општи дио'!E143</f>
        <v>1000</v>
      </c>
      <c r="F62" s="221">
        <f>'буџет општи дио'!F143</f>
        <v>467</v>
      </c>
      <c r="G62" s="221">
        <f>'буџет општи дио'!G143</f>
        <v>1000</v>
      </c>
      <c r="H62" s="221">
        <f>'буџет општи дио'!H143</f>
        <v>1000</v>
      </c>
      <c r="I62" s="58">
        <f>H62/E62*100</f>
        <v>100</v>
      </c>
      <c r="J62" s="58">
        <f>H62/G62*100</f>
        <v>100</v>
      </c>
    </row>
    <row r="63" spans="1:11" ht="25.5" customHeight="1">
      <c r="A63" s="37"/>
      <c r="B63" s="37"/>
      <c r="C63" s="45"/>
      <c r="D63" s="221"/>
      <c r="E63" s="221"/>
      <c r="F63" s="221"/>
      <c r="G63" s="221"/>
      <c r="H63" s="221"/>
      <c r="I63" s="46"/>
      <c r="J63" s="47"/>
      <c r="K63" s="102"/>
    </row>
    <row r="64" spans="1:11" ht="25.5" customHeight="1">
      <c r="A64" s="37">
        <v>49</v>
      </c>
      <c r="B64" s="38">
        <v>412500</v>
      </c>
      <c r="C64" s="44" t="s">
        <v>681</v>
      </c>
      <c r="D64" s="219">
        <f>SUM(D65:D70)</f>
        <v>11514</v>
      </c>
      <c r="E64" s="219">
        <f>SUM(E65:E70)</f>
        <v>59450</v>
      </c>
      <c r="F64" s="219">
        <f>SUM(F65:F70)</f>
        <v>40941</v>
      </c>
      <c r="G64" s="219">
        <f>SUM(G65:G70)</f>
        <v>58700</v>
      </c>
      <c r="H64" s="219">
        <f>SUM(H65:H70)</f>
        <v>36700</v>
      </c>
      <c r="I64" s="50">
        <f aca="true" t="shared" si="8" ref="I64:I70">H64/E64*100</f>
        <v>61.73254835996636</v>
      </c>
      <c r="J64" s="43">
        <f aca="true" t="shared" si="9" ref="J64:J70">H64/G64*100</f>
        <v>62.521294718909715</v>
      </c>
      <c r="K64" s="100"/>
    </row>
    <row r="65" spans="1:11" ht="25.5" customHeight="1">
      <c r="A65" s="37">
        <v>50</v>
      </c>
      <c r="B65" s="37">
        <v>412510</v>
      </c>
      <c r="C65" s="45" t="s">
        <v>190</v>
      </c>
      <c r="D65" s="227">
        <f>'буџет општи дио'!D146</f>
        <v>8230</v>
      </c>
      <c r="E65" s="227">
        <f>'буџет општи дио'!E146</f>
        <v>7350</v>
      </c>
      <c r="F65" s="227">
        <f>'буџет општи дио'!F146</f>
        <v>3903</v>
      </c>
      <c r="G65" s="227">
        <f>'буџет општи дио'!G146</f>
        <v>6600</v>
      </c>
      <c r="H65" s="227">
        <f>'буџет општи дио'!H146</f>
        <v>7600</v>
      </c>
      <c r="I65" s="46">
        <f t="shared" si="8"/>
        <v>103.4013605442177</v>
      </c>
      <c r="J65" s="47">
        <f t="shared" si="9"/>
        <v>115.15151515151516</v>
      </c>
      <c r="K65" s="102"/>
    </row>
    <row r="66" spans="1:10" s="5" customFormat="1" ht="25.5" customHeight="1">
      <c r="A66" s="37">
        <v>51</v>
      </c>
      <c r="B66" s="9">
        <v>412521</v>
      </c>
      <c r="C66" s="19" t="s">
        <v>72</v>
      </c>
      <c r="D66" s="227">
        <f>'буџет општи дио'!D147</f>
        <v>0</v>
      </c>
      <c r="E66" s="227">
        <f>'буџет општи дио'!E147</f>
        <v>2000</v>
      </c>
      <c r="F66" s="227">
        <f>'буџет општи дио'!F147</f>
        <v>1797</v>
      </c>
      <c r="G66" s="227">
        <f>'буџет општи дио'!G147</f>
        <v>2000</v>
      </c>
      <c r="H66" s="227">
        <f>'буџет општи дио'!H147</f>
        <v>2000</v>
      </c>
      <c r="I66" s="54">
        <f t="shared" si="8"/>
        <v>100</v>
      </c>
      <c r="J66" s="54">
        <f t="shared" si="9"/>
        <v>100</v>
      </c>
    </row>
    <row r="67" spans="1:11" ht="25.5" customHeight="1">
      <c r="A67" s="37">
        <v>52</v>
      </c>
      <c r="B67" s="37">
        <v>412531</v>
      </c>
      <c r="C67" s="51" t="s">
        <v>73</v>
      </c>
      <c r="D67" s="227">
        <f>'буџет општи дио'!D148</f>
        <v>3118</v>
      </c>
      <c r="E67" s="227">
        <f>'буџет општи дио'!E148</f>
        <v>4100</v>
      </c>
      <c r="F67" s="227">
        <f>'буџет општи дио'!F148</f>
        <v>2724</v>
      </c>
      <c r="G67" s="227">
        <f>'буџет општи дио'!G148</f>
        <v>4100</v>
      </c>
      <c r="H67" s="227">
        <f>'буџет општи дио'!H148</f>
        <v>7100</v>
      </c>
      <c r="I67" s="46">
        <f t="shared" si="8"/>
        <v>173.17073170731706</v>
      </c>
      <c r="J67" s="47">
        <f t="shared" si="9"/>
        <v>173.17073170731706</v>
      </c>
      <c r="K67" s="102"/>
    </row>
    <row r="68" spans="1:15" ht="25.5" customHeight="1">
      <c r="A68" s="37">
        <v>53</v>
      </c>
      <c r="B68" s="157">
        <v>412537</v>
      </c>
      <c r="C68" s="158" t="s">
        <v>503</v>
      </c>
      <c r="D68" s="239">
        <v>166</v>
      </c>
      <c r="E68" s="239">
        <v>0</v>
      </c>
      <c r="F68" s="239">
        <v>0</v>
      </c>
      <c r="G68" s="239">
        <v>0</v>
      </c>
      <c r="H68" s="240">
        <v>0</v>
      </c>
      <c r="I68" s="159" t="e">
        <f>H68/E68*100</f>
        <v>#DIV/0!</v>
      </c>
      <c r="J68" s="54" t="e">
        <f>H68/G68*100</f>
        <v>#DIV/0!</v>
      </c>
      <c r="K68" s="2"/>
      <c r="L68" s="98"/>
      <c r="M68" s="2"/>
      <c r="O68" s="2"/>
    </row>
    <row r="69" spans="1:11" ht="25.5" customHeight="1">
      <c r="A69" s="37">
        <v>54</v>
      </c>
      <c r="B69" s="37">
        <v>412591</v>
      </c>
      <c r="C69" s="51" t="s">
        <v>74</v>
      </c>
      <c r="D69" s="227">
        <f>'буџет општи дио'!D150</f>
        <v>0</v>
      </c>
      <c r="E69" s="227">
        <f>'буџет општи дио'!E150</f>
        <v>46000</v>
      </c>
      <c r="F69" s="227">
        <f>'буџет општи дио'!F150</f>
        <v>32517</v>
      </c>
      <c r="G69" s="227">
        <f>'буџет општи дио'!G150</f>
        <v>46000</v>
      </c>
      <c r="H69" s="227">
        <f>'буџет општи дио'!H150</f>
        <v>20000</v>
      </c>
      <c r="I69" s="46">
        <f t="shared" si="8"/>
        <v>43.47826086956522</v>
      </c>
      <c r="J69" s="47">
        <f t="shared" si="9"/>
        <v>43.47826086956522</v>
      </c>
      <c r="K69" s="102"/>
    </row>
    <row r="70" spans="1:10" s="5" customFormat="1" ht="25.5" customHeight="1">
      <c r="A70" s="37">
        <v>55</v>
      </c>
      <c r="B70" s="9">
        <v>412591</v>
      </c>
      <c r="C70" s="19" t="s">
        <v>486</v>
      </c>
      <c r="D70" s="227">
        <f>'буџет општи дио'!D151</f>
        <v>0</v>
      </c>
      <c r="E70" s="227">
        <f>'буџет општи дио'!E151</f>
        <v>0</v>
      </c>
      <c r="F70" s="227">
        <f>'буџет општи дио'!F151</f>
        <v>0</v>
      </c>
      <c r="G70" s="227">
        <f>'буџет општи дио'!G151</f>
        <v>0</v>
      </c>
      <c r="H70" s="227">
        <f>'буџет општи дио'!H151</f>
        <v>0</v>
      </c>
      <c r="I70" s="54" t="e">
        <f t="shared" si="8"/>
        <v>#DIV/0!</v>
      </c>
      <c r="J70" s="54" t="e">
        <f t="shared" si="9"/>
        <v>#DIV/0!</v>
      </c>
    </row>
    <row r="71" spans="1:11" ht="25.5" customHeight="1">
      <c r="A71" s="37"/>
      <c r="B71" s="37"/>
      <c r="C71" s="51"/>
      <c r="D71" s="227"/>
      <c r="E71" s="227"/>
      <c r="F71" s="227"/>
      <c r="G71" s="227"/>
      <c r="H71" s="227"/>
      <c r="I71" s="46"/>
      <c r="J71" s="47"/>
      <c r="K71" s="102"/>
    </row>
    <row r="72" spans="1:11" ht="25.5" customHeight="1">
      <c r="A72" s="37">
        <v>56</v>
      </c>
      <c r="B72" s="38">
        <v>412600</v>
      </c>
      <c r="C72" s="39" t="s">
        <v>550</v>
      </c>
      <c r="D72" s="219">
        <f>D73</f>
        <v>11977</v>
      </c>
      <c r="E72" s="219">
        <f>E73</f>
        <v>17000</v>
      </c>
      <c r="F72" s="219">
        <f>F73</f>
        <v>7022</v>
      </c>
      <c r="G72" s="219">
        <f>G73</f>
        <v>12200</v>
      </c>
      <c r="H72" s="219">
        <f>H73</f>
        <v>21200</v>
      </c>
      <c r="I72" s="50">
        <f aca="true" t="shared" si="10" ref="I72:I82">H72/E72*100</f>
        <v>124.70588235294117</v>
      </c>
      <c r="J72" s="43">
        <f aca="true" t="shared" si="11" ref="J72:J82">H72/G72*100</f>
        <v>173.77049180327867</v>
      </c>
      <c r="K72" s="100"/>
    </row>
    <row r="73" spans="1:11" ht="25.5" customHeight="1">
      <c r="A73" s="37">
        <v>57</v>
      </c>
      <c r="B73" s="37">
        <v>412632</v>
      </c>
      <c r="C73" s="51" t="s">
        <v>75</v>
      </c>
      <c r="D73" s="227">
        <f>'буџет општи дио'!D154</f>
        <v>11977</v>
      </c>
      <c r="E73" s="227">
        <f>'буџет општи дио'!E154</f>
        <v>17000</v>
      </c>
      <c r="F73" s="227">
        <f>'буџет општи дио'!F154</f>
        <v>7022</v>
      </c>
      <c r="G73" s="227">
        <f>'буџет општи дио'!G154</f>
        <v>12200</v>
      </c>
      <c r="H73" s="227">
        <f>'буџет општи дио'!H154</f>
        <v>21200</v>
      </c>
      <c r="I73" s="46">
        <f t="shared" si="10"/>
        <v>124.70588235294117</v>
      </c>
      <c r="J73" s="47">
        <f t="shared" si="11"/>
        <v>173.77049180327867</v>
      </c>
      <c r="K73" s="102"/>
    </row>
    <row r="74" spans="1:11" ht="25.5" customHeight="1">
      <c r="A74" s="37">
        <v>58</v>
      </c>
      <c r="B74" s="38">
        <v>412700</v>
      </c>
      <c r="C74" s="39" t="s">
        <v>680</v>
      </c>
      <c r="D74" s="252">
        <f>SUM(D75:D83)</f>
        <v>25396</v>
      </c>
      <c r="E74" s="252">
        <f>SUM(E75:E83)</f>
        <v>34500</v>
      </c>
      <c r="F74" s="252">
        <f>SUM(F75:F83)</f>
        <v>13650</v>
      </c>
      <c r="G74" s="252">
        <f>SUM(G75:G83)</f>
        <v>29000</v>
      </c>
      <c r="H74" s="252">
        <f>SUM(H75:H83)</f>
        <v>31750</v>
      </c>
      <c r="I74" s="50">
        <f t="shared" si="10"/>
        <v>92.02898550724638</v>
      </c>
      <c r="J74" s="43">
        <f t="shared" si="11"/>
        <v>109.48275862068965</v>
      </c>
      <c r="K74" s="100"/>
    </row>
    <row r="75" spans="1:11" ht="25.5" customHeight="1">
      <c r="A75" s="37">
        <v>59</v>
      </c>
      <c r="B75" s="37">
        <v>412712</v>
      </c>
      <c r="C75" s="45" t="s">
        <v>76</v>
      </c>
      <c r="D75" s="227">
        <f>'буџет општи дио'!D157</f>
        <v>4405</v>
      </c>
      <c r="E75" s="227">
        <f>'буџет општи дио'!E157</f>
        <v>5000</v>
      </c>
      <c r="F75" s="227">
        <f>'буџет општи дио'!F157</f>
        <v>2786</v>
      </c>
      <c r="G75" s="227">
        <f>'буџет општи дио'!G157</f>
        <v>5000</v>
      </c>
      <c r="H75" s="227">
        <f>'буџет општи дио'!H157</f>
        <v>5000</v>
      </c>
      <c r="I75" s="46">
        <f t="shared" si="10"/>
        <v>100</v>
      </c>
      <c r="J75" s="47">
        <f t="shared" si="11"/>
        <v>100</v>
      </c>
      <c r="K75" s="102"/>
    </row>
    <row r="76" spans="1:11" ht="25.5" customHeight="1">
      <c r="A76" s="37">
        <v>60</v>
      </c>
      <c r="B76" s="37">
        <v>412723</v>
      </c>
      <c r="C76" s="45" t="s">
        <v>77</v>
      </c>
      <c r="D76" s="227">
        <f>'буџет општи дио'!D158</f>
        <v>2485</v>
      </c>
      <c r="E76" s="227">
        <f>'буџет општи дио'!E158</f>
        <v>2500</v>
      </c>
      <c r="F76" s="227">
        <f>'буџет општи дио'!F158</f>
        <v>2456</v>
      </c>
      <c r="G76" s="227">
        <f>'буџет општи дио'!G158</f>
        <v>2500</v>
      </c>
      <c r="H76" s="227">
        <f>'буџет општи дио'!H158</f>
        <v>2500</v>
      </c>
      <c r="I76" s="46">
        <f t="shared" si="10"/>
        <v>100</v>
      </c>
      <c r="J76" s="47">
        <f t="shared" si="11"/>
        <v>100</v>
      </c>
      <c r="K76" s="102"/>
    </row>
    <row r="77" spans="1:11" ht="25.5" customHeight="1">
      <c r="A77" s="37">
        <v>61</v>
      </c>
      <c r="B77" s="37">
        <v>412725</v>
      </c>
      <c r="C77" s="45" t="s">
        <v>78</v>
      </c>
      <c r="D77" s="227">
        <f>'буџет општи дио'!D159</f>
        <v>2447</v>
      </c>
      <c r="E77" s="227">
        <f>'буџет општи дио'!E159</f>
        <v>2650</v>
      </c>
      <c r="F77" s="227">
        <f>'буџет општи дио'!F159</f>
        <v>1817</v>
      </c>
      <c r="G77" s="227">
        <f>'буџет општи дио'!G159</f>
        <v>2650</v>
      </c>
      <c r="H77" s="227">
        <f>'буџет општи дио'!H159</f>
        <v>2750</v>
      </c>
      <c r="I77" s="46">
        <f t="shared" si="10"/>
        <v>103.77358490566037</v>
      </c>
      <c r="J77" s="47">
        <f t="shared" si="11"/>
        <v>103.77358490566037</v>
      </c>
      <c r="K77" s="102"/>
    </row>
    <row r="78" spans="1:11" ht="25.5" customHeight="1">
      <c r="A78" s="37">
        <v>62</v>
      </c>
      <c r="B78" s="37">
        <v>412731</v>
      </c>
      <c r="C78" s="51" t="s">
        <v>79</v>
      </c>
      <c r="D78" s="227">
        <f>'буџет општи дио'!D160</f>
        <v>2556</v>
      </c>
      <c r="E78" s="227">
        <f>'буџет општи дио'!E160</f>
        <v>3000</v>
      </c>
      <c r="F78" s="227">
        <f>'буџет општи дио'!F160</f>
        <v>1218</v>
      </c>
      <c r="G78" s="227">
        <f>'буџет општи дио'!G160</f>
        <v>3000</v>
      </c>
      <c r="H78" s="227">
        <f>'буџет општи дио'!H160</f>
        <v>3000</v>
      </c>
      <c r="I78" s="46">
        <f t="shared" si="10"/>
        <v>100</v>
      </c>
      <c r="J78" s="47">
        <f t="shared" si="11"/>
        <v>100</v>
      </c>
      <c r="K78" s="102"/>
    </row>
    <row r="79" spans="1:11" ht="25.5" customHeight="1">
      <c r="A79" s="37">
        <v>63</v>
      </c>
      <c r="B79" s="37">
        <v>412732</v>
      </c>
      <c r="C79" s="51" t="s">
        <v>80</v>
      </c>
      <c r="D79" s="227">
        <f>'буџет општи дио'!D161</f>
        <v>5227</v>
      </c>
      <c r="E79" s="227">
        <f>'буџет општи дио'!E161</f>
        <v>7000</v>
      </c>
      <c r="F79" s="227">
        <f>'буџет општи дио'!F161</f>
        <v>941</v>
      </c>
      <c r="G79" s="227">
        <f>'буџет општи дио'!G161</f>
        <v>5000</v>
      </c>
      <c r="H79" s="227">
        <f>'буџет општи дио'!H161</f>
        <v>5000</v>
      </c>
      <c r="I79" s="46">
        <f t="shared" si="10"/>
        <v>71.42857142857143</v>
      </c>
      <c r="J79" s="47">
        <f t="shared" si="11"/>
        <v>100</v>
      </c>
      <c r="K79" s="102"/>
    </row>
    <row r="80" spans="1:11" ht="25.5" customHeight="1">
      <c r="A80" s="37">
        <v>64</v>
      </c>
      <c r="B80" s="37">
        <v>412739</v>
      </c>
      <c r="C80" s="45" t="s">
        <v>81</v>
      </c>
      <c r="D80" s="227">
        <f>'буџет општи дио'!D162</f>
        <v>2262</v>
      </c>
      <c r="E80" s="227">
        <f>'буџет општи дио'!E162</f>
        <v>3000</v>
      </c>
      <c r="F80" s="227">
        <f>'буџет општи дио'!F162</f>
        <v>1000</v>
      </c>
      <c r="G80" s="227">
        <f>'буџет општи дио'!G162</f>
        <v>3000</v>
      </c>
      <c r="H80" s="227">
        <f>'буџет општи дио'!H162</f>
        <v>6000</v>
      </c>
      <c r="I80" s="46">
        <f t="shared" si="10"/>
        <v>200</v>
      </c>
      <c r="J80" s="47">
        <f t="shared" si="11"/>
        <v>200</v>
      </c>
      <c r="K80" s="102"/>
    </row>
    <row r="81" spans="1:10" ht="25.5" customHeight="1">
      <c r="A81" s="37">
        <v>65</v>
      </c>
      <c r="B81" s="9">
        <v>412772</v>
      </c>
      <c r="C81" s="51" t="s">
        <v>82</v>
      </c>
      <c r="D81" s="227">
        <f>'буџет општи дио'!D163</f>
        <v>141</v>
      </c>
      <c r="E81" s="227">
        <f>'буџет општи дио'!E163</f>
        <v>3000</v>
      </c>
      <c r="F81" s="227">
        <f>'буџет општи дио'!F163</f>
        <v>238</v>
      </c>
      <c r="G81" s="227">
        <f>'буџет општи дио'!G163</f>
        <v>1500</v>
      </c>
      <c r="H81" s="227">
        <f>'буџет општи дио'!H163</f>
        <v>1500</v>
      </c>
      <c r="I81" s="54">
        <f t="shared" si="10"/>
        <v>50</v>
      </c>
      <c r="J81" s="54">
        <f t="shared" si="11"/>
        <v>100</v>
      </c>
    </row>
    <row r="82" spans="1:11" ht="25.5" customHeight="1">
      <c r="A82" s="37">
        <v>66</v>
      </c>
      <c r="B82" s="37">
        <v>412773</v>
      </c>
      <c r="C82" s="51" t="s">
        <v>83</v>
      </c>
      <c r="D82" s="227">
        <f>'буџет општи дио'!D164</f>
        <v>5873</v>
      </c>
      <c r="E82" s="227">
        <f>'буџет општи дио'!E164</f>
        <v>8000</v>
      </c>
      <c r="F82" s="227">
        <f>'буџет општи дио'!F164</f>
        <v>3194</v>
      </c>
      <c r="G82" s="227">
        <f>'буџет општи дио'!G164</f>
        <v>6000</v>
      </c>
      <c r="H82" s="227">
        <f>'буџет општи дио'!H164</f>
        <v>6000</v>
      </c>
      <c r="I82" s="46">
        <f t="shared" si="10"/>
        <v>75</v>
      </c>
      <c r="J82" s="47">
        <f t="shared" si="11"/>
        <v>100</v>
      </c>
      <c r="K82" s="102"/>
    </row>
    <row r="83" spans="1:10" ht="25.5" customHeight="1">
      <c r="A83" s="37">
        <v>67</v>
      </c>
      <c r="B83" s="9">
        <v>412794</v>
      </c>
      <c r="C83" s="19" t="s">
        <v>84</v>
      </c>
      <c r="D83" s="227">
        <f>'буџет општи дио'!D165</f>
        <v>0</v>
      </c>
      <c r="E83" s="227">
        <f>'буџет општи дио'!E165</f>
        <v>350</v>
      </c>
      <c r="F83" s="227">
        <f>'буџет општи дио'!F165</f>
        <v>0</v>
      </c>
      <c r="G83" s="227">
        <f>'буџет општи дио'!G165</f>
        <v>350</v>
      </c>
      <c r="H83" s="227">
        <f>'буџет општи дио'!H165</f>
        <v>0</v>
      </c>
      <c r="I83" s="54">
        <f>H83/E83*100</f>
        <v>0</v>
      </c>
      <c r="J83" s="54">
        <f>G83/E83*100</f>
        <v>100</v>
      </c>
    </row>
    <row r="84" spans="1:11" ht="25.5" customHeight="1">
      <c r="A84" s="37"/>
      <c r="B84" s="37"/>
      <c r="C84" s="45"/>
      <c r="D84" s="221"/>
      <c r="E84" s="221"/>
      <c r="F84" s="221"/>
      <c r="G84" s="221"/>
      <c r="H84" s="221"/>
      <c r="I84" s="46"/>
      <c r="J84" s="47"/>
      <c r="K84" s="102"/>
    </row>
    <row r="85" spans="1:11" ht="25.5" customHeight="1">
      <c r="A85" s="37">
        <v>68</v>
      </c>
      <c r="B85" s="38">
        <v>412800</v>
      </c>
      <c r="C85" s="39" t="s">
        <v>643</v>
      </c>
      <c r="D85" s="252">
        <f>SUM(D86:D89)</f>
        <v>76783</v>
      </c>
      <c r="E85" s="252">
        <f>SUM(E86:E89)</f>
        <v>96000</v>
      </c>
      <c r="F85" s="252">
        <f>SUM(F86:F89)</f>
        <v>42896</v>
      </c>
      <c r="G85" s="252">
        <f>SUM(G86:G89)</f>
        <v>102000</v>
      </c>
      <c r="H85" s="252">
        <f>SUM(H86:H89)</f>
        <v>92000</v>
      </c>
      <c r="I85" s="50">
        <f>H85/E85*100</f>
        <v>95.83333333333334</v>
      </c>
      <c r="J85" s="43">
        <f>H85/G85*100</f>
        <v>90.19607843137256</v>
      </c>
      <c r="K85" s="100"/>
    </row>
    <row r="86" spans="1:11" ht="25.5" customHeight="1">
      <c r="A86" s="37">
        <v>69</v>
      </c>
      <c r="B86" s="37">
        <v>412812</v>
      </c>
      <c r="C86" s="51" t="s">
        <v>85</v>
      </c>
      <c r="D86" s="227">
        <f>'буџет општи дио'!D168</f>
        <v>48906</v>
      </c>
      <c r="E86" s="227">
        <f>'буџет општи дио'!E168</f>
        <v>65000</v>
      </c>
      <c r="F86" s="227">
        <f>'буџет општи дио'!F168</f>
        <v>19237</v>
      </c>
      <c r="G86" s="227">
        <f>'буџет општи дио'!G168</f>
        <v>65000</v>
      </c>
      <c r="H86" s="227">
        <f>'буџет општи дио'!H168</f>
        <v>53000</v>
      </c>
      <c r="I86" s="46">
        <f>H86/E86*100</f>
        <v>81.53846153846153</v>
      </c>
      <c r="J86" s="47">
        <f>H86/G86*100</f>
        <v>81.53846153846153</v>
      </c>
      <c r="K86" s="102"/>
    </row>
    <row r="87" spans="1:10" s="5" customFormat="1" ht="25.5" customHeight="1">
      <c r="A87" s="37">
        <v>70</v>
      </c>
      <c r="B87" s="37">
        <v>412813</v>
      </c>
      <c r="C87" s="51" t="s">
        <v>86</v>
      </c>
      <c r="D87" s="227">
        <f>'буџет општи дио'!D169</f>
        <v>11992</v>
      </c>
      <c r="E87" s="227">
        <f>'буџет општи дио'!E169</f>
        <v>12000</v>
      </c>
      <c r="F87" s="227">
        <f>'буџет општи дио'!F169</f>
        <v>9695</v>
      </c>
      <c r="G87" s="227">
        <f>'буџет општи дио'!G169</f>
        <v>12000</v>
      </c>
      <c r="H87" s="227">
        <f>'буџет општи дио'!H169</f>
        <v>12000</v>
      </c>
      <c r="I87" s="47">
        <f>H87/E87*100</f>
        <v>100</v>
      </c>
      <c r="J87" s="47">
        <f>H87/G87*100</f>
        <v>100</v>
      </c>
    </row>
    <row r="88" spans="1:11" ht="25.5" customHeight="1">
      <c r="A88" s="37">
        <v>71</v>
      </c>
      <c r="B88" s="37">
        <v>412814</v>
      </c>
      <c r="C88" s="51" t="s">
        <v>87</v>
      </c>
      <c r="D88" s="227">
        <f>'буџет општи дио'!D170</f>
        <v>15885</v>
      </c>
      <c r="E88" s="227">
        <f>'буџет општи дио'!E170</f>
        <v>19000</v>
      </c>
      <c r="F88" s="227">
        <f>'буџет општи дио'!F170</f>
        <v>13964</v>
      </c>
      <c r="G88" s="227">
        <f>'буџет општи дио'!G170</f>
        <v>25000</v>
      </c>
      <c r="H88" s="227">
        <f>'буџет општи дио'!H170</f>
        <v>25000</v>
      </c>
      <c r="I88" s="46">
        <f>H88/E88*100</f>
        <v>131.57894736842107</v>
      </c>
      <c r="J88" s="47">
        <f>H88/G88*100</f>
        <v>100</v>
      </c>
      <c r="K88" s="102"/>
    </row>
    <row r="89" spans="1:11" ht="25.5" customHeight="1">
      <c r="A89" s="37">
        <v>72</v>
      </c>
      <c r="B89" s="37">
        <v>412821</v>
      </c>
      <c r="C89" s="51" t="s">
        <v>88</v>
      </c>
      <c r="D89" s="227">
        <f>'буџет општи дио'!D171</f>
        <v>0</v>
      </c>
      <c r="E89" s="227">
        <f>'буџет општи дио'!E171</f>
        <v>0</v>
      </c>
      <c r="F89" s="227">
        <f>'буџет општи дио'!F171</f>
        <v>0</v>
      </c>
      <c r="G89" s="227">
        <f>'буџет општи дио'!G171</f>
        <v>0</v>
      </c>
      <c r="H89" s="227">
        <f>'буџет општи дио'!H171</f>
        <v>2000</v>
      </c>
      <c r="I89" s="46" t="e">
        <f>H89/E89*100</f>
        <v>#DIV/0!</v>
      </c>
      <c r="J89" s="47" t="e">
        <f>H89/G89*100</f>
        <v>#DIV/0!</v>
      </c>
      <c r="K89" s="102"/>
    </row>
    <row r="90" spans="1:11" ht="25.5" customHeight="1">
      <c r="A90" s="37"/>
      <c r="B90" s="37"/>
      <c r="C90" s="45"/>
      <c r="D90" s="227"/>
      <c r="E90" s="227"/>
      <c r="F90" s="227"/>
      <c r="G90" s="227"/>
      <c r="H90" s="227"/>
      <c r="I90" s="50"/>
      <c r="J90" s="43"/>
      <c r="K90" s="101"/>
    </row>
    <row r="91" spans="1:12" ht="25.5" customHeight="1">
      <c r="A91" s="37">
        <v>73</v>
      </c>
      <c r="B91" s="38">
        <v>412900</v>
      </c>
      <c r="C91" s="44" t="s">
        <v>679</v>
      </c>
      <c r="D91" s="219">
        <f>SUM(D92:D115)</f>
        <v>249565</v>
      </c>
      <c r="E91" s="219">
        <f>SUM(E92:E115)</f>
        <v>269725</v>
      </c>
      <c r="F91" s="219">
        <f>SUM(F92:F115)</f>
        <v>147999</v>
      </c>
      <c r="G91" s="219">
        <f>SUM(G92:G115)</f>
        <v>248298</v>
      </c>
      <c r="H91" s="219">
        <f>SUM(H92:H115)</f>
        <v>256083</v>
      </c>
      <c r="I91" s="50">
        <f aca="true" t="shared" si="12" ref="I91:I115">H91/E91*100</f>
        <v>94.94225600148299</v>
      </c>
      <c r="J91" s="43">
        <f aca="true" t="shared" si="13" ref="J91:J115">H91/G91*100</f>
        <v>103.135345431699</v>
      </c>
      <c r="K91" s="100"/>
      <c r="L91" s="204"/>
    </row>
    <row r="92" spans="1:11" ht="25.5" customHeight="1">
      <c r="A92" s="37">
        <v>74</v>
      </c>
      <c r="B92" s="37">
        <v>412922</v>
      </c>
      <c r="C92" s="51" t="s">
        <v>89</v>
      </c>
      <c r="D92" s="221">
        <f>'буџет општи дио'!D174</f>
        <v>2931</v>
      </c>
      <c r="E92" s="221">
        <f>'буџет општи дио'!E174</f>
        <v>4650</v>
      </c>
      <c r="F92" s="221">
        <f>'буџет општи дио'!F174</f>
        <v>2133</v>
      </c>
      <c r="G92" s="221">
        <f>'буџет општи дио'!G174</f>
        <v>4650</v>
      </c>
      <c r="H92" s="221">
        <f>'буџет општи дио'!H174</f>
        <v>4650</v>
      </c>
      <c r="I92" s="46">
        <f t="shared" si="12"/>
        <v>100</v>
      </c>
      <c r="J92" s="47">
        <f t="shared" si="13"/>
        <v>100</v>
      </c>
      <c r="K92" s="102"/>
    </row>
    <row r="93" spans="1:11" ht="25.5" customHeight="1">
      <c r="A93" s="37">
        <v>75</v>
      </c>
      <c r="B93" s="37">
        <v>412929</v>
      </c>
      <c r="C93" s="51" t="s">
        <v>90</v>
      </c>
      <c r="D93" s="221">
        <f>'буџет општи дио'!D175</f>
        <v>820</v>
      </c>
      <c r="E93" s="221">
        <f>'буџет општи дио'!E175</f>
        <v>4050</v>
      </c>
      <c r="F93" s="221">
        <f>'буџет општи дио'!F175</f>
        <v>875</v>
      </c>
      <c r="G93" s="221">
        <f>'буџет општи дио'!G175</f>
        <v>4050</v>
      </c>
      <c r="H93" s="221">
        <f>'буџет општи дио'!H175</f>
        <v>4050</v>
      </c>
      <c r="I93" s="46">
        <f t="shared" si="12"/>
        <v>100</v>
      </c>
      <c r="J93" s="47">
        <f t="shared" si="13"/>
        <v>100</v>
      </c>
      <c r="K93" s="102"/>
    </row>
    <row r="94" spans="1:11" ht="25.5" customHeight="1">
      <c r="A94" s="37">
        <v>76</v>
      </c>
      <c r="B94" s="37">
        <v>412933</v>
      </c>
      <c r="C94" s="51" t="s">
        <v>91</v>
      </c>
      <c r="D94" s="221">
        <f>'буџет општи дио'!D176</f>
        <v>3632</v>
      </c>
      <c r="E94" s="221">
        <f>'буџет општи дио'!E176</f>
        <v>5873</v>
      </c>
      <c r="F94" s="221">
        <f>'буџет општи дио'!F176</f>
        <v>2911</v>
      </c>
      <c r="G94" s="221">
        <f>'буџет општи дио'!G176</f>
        <v>3882</v>
      </c>
      <c r="H94" s="221">
        <f>'буџет општи дио'!H176</f>
        <v>5873</v>
      </c>
      <c r="I94" s="46">
        <f>H94/E94*100</f>
        <v>100</v>
      </c>
      <c r="J94" s="47">
        <f>H94/G94*100</f>
        <v>151.2879958784132</v>
      </c>
      <c r="K94" s="102"/>
    </row>
    <row r="95" spans="1:11" ht="25.5" customHeight="1">
      <c r="A95" s="37">
        <v>77</v>
      </c>
      <c r="B95" s="37">
        <v>412934</v>
      </c>
      <c r="C95" s="51" t="s">
        <v>92</v>
      </c>
      <c r="D95" s="221">
        <f>'буџет општи дио'!D177</f>
        <v>7031</v>
      </c>
      <c r="E95" s="221">
        <f>'буџет општи дио'!E177</f>
        <v>6000</v>
      </c>
      <c r="F95" s="221">
        <f>'буџет општи дио'!F177</f>
        <v>3063</v>
      </c>
      <c r="G95" s="221">
        <f>'буџет општи дио'!G177</f>
        <v>6000</v>
      </c>
      <c r="H95" s="221">
        <f>'буџет општи дио'!H177</f>
        <v>6000</v>
      </c>
      <c r="I95" s="46">
        <f t="shared" si="12"/>
        <v>100</v>
      </c>
      <c r="J95" s="47">
        <f t="shared" si="13"/>
        <v>100</v>
      </c>
      <c r="K95" s="102"/>
    </row>
    <row r="96" spans="1:11" ht="25.5" customHeight="1">
      <c r="A96" s="37">
        <v>78</v>
      </c>
      <c r="B96" s="37">
        <v>412934</v>
      </c>
      <c r="C96" s="51" t="s">
        <v>93</v>
      </c>
      <c r="D96" s="221">
        <f>'буџет општи дио'!D178</f>
        <v>4926</v>
      </c>
      <c r="E96" s="221">
        <f>'буџет општи дио'!E178</f>
        <v>11642</v>
      </c>
      <c r="F96" s="221">
        <f>'буџет општи дио'!F178</f>
        <v>9254</v>
      </c>
      <c r="G96" s="221">
        <f>'буџет општи дио'!G178</f>
        <v>11462</v>
      </c>
      <c r="H96" s="221">
        <f>'буџет општи дио'!H178</f>
        <v>8956</v>
      </c>
      <c r="I96" s="46">
        <f t="shared" si="12"/>
        <v>76.92836282425701</v>
      </c>
      <c r="J96" s="47">
        <f t="shared" si="13"/>
        <v>78.13645088117256</v>
      </c>
      <c r="K96" s="102"/>
    </row>
    <row r="97" spans="1:11" ht="25.5" customHeight="1">
      <c r="A97" s="37">
        <v>79</v>
      </c>
      <c r="B97" s="37">
        <v>412935</v>
      </c>
      <c r="C97" s="51" t="s">
        <v>94</v>
      </c>
      <c r="D97" s="221">
        <f>'буџет општи дио'!D179</f>
        <v>95025</v>
      </c>
      <c r="E97" s="221">
        <f>'буџет општи дио'!E179</f>
        <v>95522</v>
      </c>
      <c r="F97" s="221">
        <f>'буџет општи дио'!F179</f>
        <v>68905</v>
      </c>
      <c r="G97" s="221">
        <f>'буџет општи дио'!G179</f>
        <v>95522</v>
      </c>
      <c r="H97" s="221">
        <f>'буџет општи дио'!H179</f>
        <v>95522</v>
      </c>
      <c r="I97" s="46">
        <f t="shared" si="12"/>
        <v>100</v>
      </c>
      <c r="J97" s="47">
        <f t="shared" si="13"/>
        <v>100</v>
      </c>
      <c r="K97" s="102"/>
    </row>
    <row r="98" spans="1:11" ht="25.5" customHeight="1">
      <c r="A98" s="37">
        <v>80</v>
      </c>
      <c r="B98" s="37">
        <v>412937</v>
      </c>
      <c r="C98" s="51" t="s">
        <v>95</v>
      </c>
      <c r="D98" s="221">
        <f>'буџет општи дио'!D180</f>
        <v>12611</v>
      </c>
      <c r="E98" s="221">
        <f>'буџет општи дио'!E180</f>
        <v>11482</v>
      </c>
      <c r="F98" s="221">
        <f>'буџет општи дио'!F180</f>
        <v>6731</v>
      </c>
      <c r="G98" s="221">
        <f>'буџет општи дио'!G180</f>
        <v>11482</v>
      </c>
      <c r="H98" s="221">
        <f>'буџет општи дио'!H180</f>
        <v>11482</v>
      </c>
      <c r="I98" s="46">
        <f t="shared" si="12"/>
        <v>100</v>
      </c>
      <c r="J98" s="47">
        <f t="shared" si="13"/>
        <v>100</v>
      </c>
      <c r="K98" s="102"/>
    </row>
    <row r="99" spans="1:10" s="5" customFormat="1" ht="25.5" customHeight="1">
      <c r="A99" s="37">
        <v>81</v>
      </c>
      <c r="B99" s="9">
        <v>412939</v>
      </c>
      <c r="C99" s="51" t="s">
        <v>467</v>
      </c>
      <c r="D99" s="221">
        <f>'буџет општи дио'!D181</f>
        <v>45330</v>
      </c>
      <c r="E99" s="221">
        <f>'буџет општи дио'!E181</f>
        <v>27000</v>
      </c>
      <c r="F99" s="221">
        <f>'буџет општи дио'!F181</f>
        <v>8976</v>
      </c>
      <c r="G99" s="221">
        <f>'буџет општи дио'!G181</f>
        <v>14600</v>
      </c>
      <c r="H99" s="221">
        <f>'буџет општи дио'!H181</f>
        <v>14600</v>
      </c>
      <c r="I99" s="54">
        <f t="shared" si="12"/>
        <v>54.074074074074076</v>
      </c>
      <c r="J99" s="54">
        <f t="shared" si="13"/>
        <v>100</v>
      </c>
    </row>
    <row r="100" spans="1:10" s="5" customFormat="1" ht="25.5" customHeight="1">
      <c r="A100" s="37">
        <v>82</v>
      </c>
      <c r="B100" s="9">
        <v>412939</v>
      </c>
      <c r="C100" s="51" t="s">
        <v>556</v>
      </c>
      <c r="D100" s="221">
        <f>'буџет општи дио'!D182</f>
        <v>0</v>
      </c>
      <c r="E100" s="221">
        <f>'буџет општи дио'!E182</f>
        <v>0</v>
      </c>
      <c r="F100" s="221">
        <f>'буџет општи дио'!F182</f>
        <v>0</v>
      </c>
      <c r="G100" s="221">
        <f>'буџет општи дио'!G182</f>
        <v>0</v>
      </c>
      <c r="H100" s="221">
        <f>'буџет општи дио'!H182</f>
        <v>4000</v>
      </c>
      <c r="I100" s="54" t="e">
        <f>H100/E100*100</f>
        <v>#DIV/0!</v>
      </c>
      <c r="J100" s="54" t="e">
        <f>H100/G100*100</f>
        <v>#DIV/0!</v>
      </c>
    </row>
    <row r="101" spans="1:11" ht="25.5" customHeight="1">
      <c r="A101" s="37">
        <v>83</v>
      </c>
      <c r="B101" s="37">
        <v>412941</v>
      </c>
      <c r="C101" s="45" t="s">
        <v>97</v>
      </c>
      <c r="D101" s="221">
        <f>'буџет општи дио'!D183</f>
        <v>9910</v>
      </c>
      <c r="E101" s="221">
        <f>'буџет општи дио'!E183</f>
        <v>10350</v>
      </c>
      <c r="F101" s="221">
        <f>'буџет општи дио'!F183</f>
        <v>3813</v>
      </c>
      <c r="G101" s="221">
        <f>'буџет општи дио'!G183</f>
        <v>10350</v>
      </c>
      <c r="H101" s="221">
        <f>'буџет општи дио'!H183</f>
        <v>12550</v>
      </c>
      <c r="I101" s="46">
        <f t="shared" si="12"/>
        <v>121.256038647343</v>
      </c>
      <c r="J101" s="47">
        <f t="shared" si="13"/>
        <v>121.256038647343</v>
      </c>
      <c r="K101" s="102"/>
    </row>
    <row r="102" spans="1:10" ht="25.5" customHeight="1">
      <c r="A102" s="37">
        <v>84</v>
      </c>
      <c r="B102" s="9">
        <v>412943</v>
      </c>
      <c r="C102" s="19" t="s">
        <v>98</v>
      </c>
      <c r="D102" s="221">
        <f>'буџет општи дио'!D184</f>
        <v>0</v>
      </c>
      <c r="E102" s="221">
        <f>'буџет општи дио'!E184</f>
        <v>2500</v>
      </c>
      <c r="F102" s="221">
        <f>'буџет општи дио'!F184</f>
        <v>933</v>
      </c>
      <c r="G102" s="221">
        <f>'буџет општи дио'!G184</f>
        <v>2500</v>
      </c>
      <c r="H102" s="221">
        <f>'буџет општи дио'!H184</f>
        <v>2500</v>
      </c>
      <c r="I102" s="54">
        <f>H102/E102*100</f>
        <v>100</v>
      </c>
      <c r="J102" s="54">
        <f>H102/G102*100</f>
        <v>100</v>
      </c>
    </row>
    <row r="103" spans="1:11" ht="25.5" customHeight="1">
      <c r="A103" s="37">
        <v>85</v>
      </c>
      <c r="B103" s="37">
        <v>412944</v>
      </c>
      <c r="C103" s="51" t="s">
        <v>191</v>
      </c>
      <c r="D103" s="221">
        <f>'буџет општи дио'!D185</f>
        <v>1204</v>
      </c>
      <c r="E103" s="221">
        <f>'буџет општи дио'!E185</f>
        <v>2000</v>
      </c>
      <c r="F103" s="221">
        <f>'буџет општи дио'!F185</f>
        <v>400</v>
      </c>
      <c r="G103" s="221">
        <f>'буџет општи дио'!G185</f>
        <v>2000</v>
      </c>
      <c r="H103" s="221">
        <f>'буџет општи дио'!H185</f>
        <v>2000</v>
      </c>
      <c r="I103" s="46">
        <f t="shared" si="12"/>
        <v>100</v>
      </c>
      <c r="J103" s="47">
        <f t="shared" si="13"/>
        <v>100</v>
      </c>
      <c r="K103" s="102"/>
    </row>
    <row r="104" spans="1:10" s="5" customFormat="1" ht="25.5" customHeight="1">
      <c r="A104" s="37">
        <v>86</v>
      </c>
      <c r="B104" s="53" t="s">
        <v>474</v>
      </c>
      <c r="C104" s="51" t="s">
        <v>475</v>
      </c>
      <c r="D104" s="221">
        <f>'буџет општи дио'!D186</f>
        <v>0</v>
      </c>
      <c r="E104" s="221">
        <f>'буџет општи дио'!E186</f>
        <v>0</v>
      </c>
      <c r="F104" s="221">
        <f>'буџет општи дио'!F186</f>
        <v>998</v>
      </c>
      <c r="G104" s="221">
        <f>'буџет општи дио'!G186</f>
        <v>0</v>
      </c>
      <c r="H104" s="221">
        <f>'буџет општи дио'!H186</f>
        <v>0</v>
      </c>
      <c r="I104" s="54" t="e">
        <f>H104/E104*100</f>
        <v>#DIV/0!</v>
      </c>
      <c r="J104" s="54" t="e">
        <f>H104/G104*100</f>
        <v>#DIV/0!</v>
      </c>
    </row>
    <row r="105" spans="1:11" ht="25.5" customHeight="1">
      <c r="A105" s="37">
        <v>87</v>
      </c>
      <c r="B105" s="37">
        <v>412973</v>
      </c>
      <c r="C105" s="51" t="s">
        <v>101</v>
      </c>
      <c r="D105" s="221">
        <f>'буџет општи дио'!D187</f>
        <v>1780</v>
      </c>
      <c r="E105" s="221">
        <f>'буџет општи дио'!E187</f>
        <v>2000</v>
      </c>
      <c r="F105" s="221">
        <f>'буџет општи дио'!F187</f>
        <v>1325</v>
      </c>
      <c r="G105" s="221">
        <f>'буџет општи дио'!G187</f>
        <v>1950</v>
      </c>
      <c r="H105" s="221">
        <f>'буџет општи дио'!H187</f>
        <v>2700</v>
      </c>
      <c r="I105" s="46">
        <f t="shared" si="12"/>
        <v>135</v>
      </c>
      <c r="J105" s="47">
        <f t="shared" si="13"/>
        <v>138.46153846153845</v>
      </c>
      <c r="K105" s="102"/>
    </row>
    <row r="106" spans="1:10" s="5" customFormat="1" ht="25.5" customHeight="1">
      <c r="A106" s="37">
        <v>88</v>
      </c>
      <c r="B106" s="9">
        <v>412979</v>
      </c>
      <c r="C106" s="51" t="s">
        <v>102</v>
      </c>
      <c r="D106" s="221">
        <f>'буџет општи дио'!D188</f>
        <v>10204</v>
      </c>
      <c r="E106" s="221">
        <f>'буџет општи дио'!E188</f>
        <v>10306</v>
      </c>
      <c r="F106" s="221">
        <f>'буџет општи дио'!F188</f>
        <v>0</v>
      </c>
      <c r="G106" s="221">
        <f>'буџет општи дио'!G188</f>
        <v>0</v>
      </c>
      <c r="H106" s="221">
        <f>'буџет општи дио'!H188</f>
        <v>0</v>
      </c>
      <c r="I106" s="54">
        <f t="shared" si="12"/>
        <v>0</v>
      </c>
      <c r="J106" s="54" t="e">
        <f t="shared" si="13"/>
        <v>#DIV/0!</v>
      </c>
    </row>
    <row r="107" spans="1:11" ht="25.5" customHeight="1">
      <c r="A107" s="37">
        <v>89</v>
      </c>
      <c r="B107" s="37">
        <v>412991</v>
      </c>
      <c r="C107" s="51" t="s">
        <v>103</v>
      </c>
      <c r="D107" s="221">
        <f>'буџет општи дио'!D189</f>
        <v>14406</v>
      </c>
      <c r="E107" s="221">
        <f>'буџет општи дио'!E189</f>
        <v>11000</v>
      </c>
      <c r="F107" s="221">
        <f>'буџет општи дио'!F189</f>
        <v>9651</v>
      </c>
      <c r="G107" s="221">
        <f>'буџет општи дио'!G189</f>
        <v>11000</v>
      </c>
      <c r="H107" s="221">
        <f>'буџет општи дио'!H189</f>
        <v>11000</v>
      </c>
      <c r="I107" s="46">
        <f t="shared" si="12"/>
        <v>100</v>
      </c>
      <c r="J107" s="47">
        <f t="shared" si="13"/>
        <v>100</v>
      </c>
      <c r="K107" s="102"/>
    </row>
    <row r="108" spans="1:11" ht="25.5" customHeight="1">
      <c r="A108" s="37">
        <v>90</v>
      </c>
      <c r="B108" s="37">
        <v>412999</v>
      </c>
      <c r="C108" s="45" t="s">
        <v>104</v>
      </c>
      <c r="D108" s="221">
        <f>'буџет општи дио'!D190</f>
        <v>800</v>
      </c>
      <c r="E108" s="221">
        <f>'буџет општи дио'!E190</f>
        <v>1500</v>
      </c>
      <c r="F108" s="221">
        <f>'буџет општи дио'!F190</f>
        <v>1000</v>
      </c>
      <c r="G108" s="221">
        <f>'буџет општи дио'!G190</f>
        <v>1500</v>
      </c>
      <c r="H108" s="221">
        <f>'буџет општи дио'!H190</f>
        <v>1500</v>
      </c>
      <c r="I108" s="46">
        <f t="shared" si="12"/>
        <v>100</v>
      </c>
      <c r="J108" s="47">
        <f t="shared" si="13"/>
        <v>100</v>
      </c>
      <c r="K108" s="102"/>
    </row>
    <row r="109" spans="1:11" ht="25.5" customHeight="1">
      <c r="A109" s="37">
        <v>91</v>
      </c>
      <c r="B109" s="37">
        <v>412999</v>
      </c>
      <c r="C109" s="51" t="s">
        <v>105</v>
      </c>
      <c r="D109" s="221">
        <f>'буџет општи дио'!D191</f>
        <v>156</v>
      </c>
      <c r="E109" s="221">
        <f>'буџет општи дио'!E191</f>
        <v>3000</v>
      </c>
      <c r="F109" s="221">
        <f>'буџет општи дио'!F191</f>
        <v>0</v>
      </c>
      <c r="G109" s="221">
        <f>'буџет општи дио'!G191</f>
        <v>3000</v>
      </c>
      <c r="H109" s="221">
        <f>'буџет општи дио'!H191</f>
        <v>3000</v>
      </c>
      <c r="I109" s="46">
        <f t="shared" si="12"/>
        <v>100</v>
      </c>
      <c r="J109" s="47">
        <f t="shared" si="13"/>
        <v>100</v>
      </c>
      <c r="K109" s="102"/>
    </row>
    <row r="110" spans="1:11" ht="25.5" customHeight="1">
      <c r="A110" s="37">
        <v>92</v>
      </c>
      <c r="B110" s="37">
        <v>412999</v>
      </c>
      <c r="C110" s="51" t="s">
        <v>106</v>
      </c>
      <c r="D110" s="221">
        <f>'буџет општи дио'!D192</f>
        <v>0</v>
      </c>
      <c r="E110" s="221">
        <f>'буџет општи дио'!E192</f>
        <v>17000</v>
      </c>
      <c r="F110" s="221">
        <f>'буџет општи дио'!F192</f>
        <v>637</v>
      </c>
      <c r="G110" s="221">
        <f>'буџет општи дио'!G192</f>
        <v>17000</v>
      </c>
      <c r="H110" s="221">
        <f>'буџет општи дио'!H192</f>
        <v>15000</v>
      </c>
      <c r="I110" s="46">
        <f t="shared" si="12"/>
        <v>88.23529411764706</v>
      </c>
      <c r="J110" s="47">
        <f t="shared" si="13"/>
        <v>88.23529411764706</v>
      </c>
      <c r="K110" s="102"/>
    </row>
    <row r="111" spans="1:11" ht="25.5" customHeight="1">
      <c r="A111" s="37">
        <v>93</v>
      </c>
      <c r="B111" s="37">
        <v>412999</v>
      </c>
      <c r="C111" s="51" t="s">
        <v>107</v>
      </c>
      <c r="D111" s="221">
        <f>'буџет општи дио'!D193</f>
        <v>6062</v>
      </c>
      <c r="E111" s="221">
        <f>'буџет општи дио'!E193</f>
        <v>6600</v>
      </c>
      <c r="F111" s="221">
        <f>'буџет општи дио'!F193</f>
        <v>3554</v>
      </c>
      <c r="G111" s="221">
        <f>'буџет општи дио'!G193</f>
        <v>6600</v>
      </c>
      <c r="H111" s="221">
        <f>'буџет општи дио'!H193</f>
        <v>6600</v>
      </c>
      <c r="I111" s="46">
        <f t="shared" si="12"/>
        <v>100</v>
      </c>
      <c r="J111" s="47">
        <f t="shared" si="13"/>
        <v>100</v>
      </c>
      <c r="K111" s="102"/>
    </row>
    <row r="112" spans="1:11" ht="25.5" customHeight="1">
      <c r="A112" s="37">
        <v>94</v>
      </c>
      <c r="B112" s="37">
        <v>412999</v>
      </c>
      <c r="C112" s="51" t="s">
        <v>108</v>
      </c>
      <c r="D112" s="221">
        <f>'буџет општи дио'!D194</f>
        <v>11887</v>
      </c>
      <c r="E112" s="221">
        <f>'буџет општи дио'!E194</f>
        <v>10000</v>
      </c>
      <c r="F112" s="221">
        <f>'буџет општи дио'!F194</f>
        <v>2516</v>
      </c>
      <c r="G112" s="221">
        <f>'буџет општи дио'!G194</f>
        <v>10000</v>
      </c>
      <c r="H112" s="221">
        <f>'буџет општи дио'!H194</f>
        <v>10000</v>
      </c>
      <c r="I112" s="46">
        <f>H112/E112*100</f>
        <v>100</v>
      </c>
      <c r="J112" s="47">
        <f>H112/G112*100</f>
        <v>100</v>
      </c>
      <c r="K112" s="102"/>
    </row>
    <row r="113" spans="1:10" s="5" customFormat="1" ht="25.5" customHeight="1">
      <c r="A113" s="37">
        <v>95</v>
      </c>
      <c r="B113" s="9">
        <v>412999</v>
      </c>
      <c r="C113" s="51" t="s">
        <v>109</v>
      </c>
      <c r="D113" s="221">
        <f>'буџет општи дио'!D195</f>
        <v>0</v>
      </c>
      <c r="E113" s="221">
        <f>'буџет општи дио'!E195</f>
        <v>15950</v>
      </c>
      <c r="F113" s="221">
        <f>'буџет општи дио'!F195</f>
        <v>10420</v>
      </c>
      <c r="G113" s="221">
        <f>'буџет општи дио'!G195</f>
        <v>15950</v>
      </c>
      <c r="H113" s="221">
        <f>'буџет општи дио'!H195</f>
        <v>18300</v>
      </c>
      <c r="I113" s="54">
        <f>H113/E113*100</f>
        <v>114.73354231974922</v>
      </c>
      <c r="J113" s="54">
        <f>H113/G113*100</f>
        <v>114.73354231974922</v>
      </c>
    </row>
    <row r="114" spans="1:10" s="5" customFormat="1" ht="25.5" customHeight="1">
      <c r="A114" s="37">
        <v>96</v>
      </c>
      <c r="B114" s="9">
        <v>412999</v>
      </c>
      <c r="C114" s="51" t="s">
        <v>466</v>
      </c>
      <c r="D114" s="221">
        <f>'буџет општи дио'!D196</f>
        <v>0</v>
      </c>
      <c r="E114" s="221">
        <f>'буџет општи дио'!E196</f>
        <v>5000</v>
      </c>
      <c r="F114" s="221">
        <f>'буџет општи дио'!F196</f>
        <v>0</v>
      </c>
      <c r="G114" s="221">
        <f>'буџет општи дио'!G196</f>
        <v>0</v>
      </c>
      <c r="H114" s="221">
        <f>'буџет општи дио'!H196</f>
        <v>1000</v>
      </c>
      <c r="I114" s="54">
        <f>H114/E114*100</f>
        <v>20</v>
      </c>
      <c r="J114" s="54" t="e">
        <f>H114/G114*100</f>
        <v>#DIV/0!</v>
      </c>
    </row>
    <row r="115" spans="1:11" ht="25.5" customHeight="1">
      <c r="A115" s="37">
        <v>97</v>
      </c>
      <c r="B115" s="37">
        <v>412999</v>
      </c>
      <c r="C115" s="51" t="s">
        <v>111</v>
      </c>
      <c r="D115" s="221">
        <f>'буџет општи дио'!D197</f>
        <v>20850</v>
      </c>
      <c r="E115" s="221">
        <f>'буџет општи дио'!E197</f>
        <v>6300</v>
      </c>
      <c r="F115" s="221">
        <f>'буџет општи дио'!F197</f>
        <v>9904</v>
      </c>
      <c r="G115" s="221">
        <f>'буџет општи дио'!G197</f>
        <v>14800</v>
      </c>
      <c r="H115" s="221">
        <f>'буџет општи дио'!H197</f>
        <v>14800</v>
      </c>
      <c r="I115" s="46">
        <f t="shared" si="12"/>
        <v>234.92063492063494</v>
      </c>
      <c r="J115" s="47">
        <f t="shared" si="13"/>
        <v>100</v>
      </c>
      <c r="K115" s="102"/>
    </row>
    <row r="116" spans="1:11" ht="25.5" customHeight="1">
      <c r="A116" s="37"/>
      <c r="B116" s="37"/>
      <c r="C116" s="51"/>
      <c r="D116" s="221"/>
      <c r="E116" s="221"/>
      <c r="F116" s="221"/>
      <c r="G116" s="221"/>
      <c r="H116" s="221"/>
      <c r="I116" s="46"/>
      <c r="J116" s="47"/>
      <c r="K116" s="102"/>
    </row>
    <row r="117" spans="1:11" ht="25.5" customHeight="1">
      <c r="A117" s="37">
        <v>98</v>
      </c>
      <c r="B117" s="38">
        <v>413000</v>
      </c>
      <c r="C117" s="39" t="s">
        <v>678</v>
      </c>
      <c r="D117" s="219">
        <f>SUM(D118:D121)</f>
        <v>51687</v>
      </c>
      <c r="E117" s="219">
        <f>SUM(E118:E121)</f>
        <v>55628</v>
      </c>
      <c r="F117" s="219">
        <f>SUM(F118:F121)</f>
        <v>36745</v>
      </c>
      <c r="G117" s="219">
        <f>SUM(G118:G121)</f>
        <v>48820</v>
      </c>
      <c r="H117" s="219">
        <f>SUM(H118:H121)</f>
        <v>35517</v>
      </c>
      <c r="I117" s="50">
        <f aca="true" t="shared" si="14" ref="I117:I125">H117/E117*100</f>
        <v>63.8473430646437</v>
      </c>
      <c r="J117" s="43">
        <f aca="true" t="shared" si="15" ref="J117:J125">H117/G117*100</f>
        <v>72.75092175337976</v>
      </c>
      <c r="K117" s="100"/>
    </row>
    <row r="118" spans="1:11" s="59" customFormat="1" ht="25.5" customHeight="1">
      <c r="A118" s="37">
        <v>99</v>
      </c>
      <c r="B118" s="37">
        <v>413341</v>
      </c>
      <c r="C118" s="51" t="s">
        <v>112</v>
      </c>
      <c r="D118" s="221">
        <f>'буџет општи дио'!D200</f>
        <v>29804</v>
      </c>
      <c r="E118" s="221">
        <f>'буџет општи дио'!E200</f>
        <v>25000</v>
      </c>
      <c r="F118" s="221">
        <f>'буџет општи дио'!F200</f>
        <v>16517</v>
      </c>
      <c r="G118" s="221">
        <f>'буџет општи дио'!G200</f>
        <v>22000</v>
      </c>
      <c r="H118" s="221">
        <f>'буџет општи дио'!H200</f>
        <v>15000</v>
      </c>
      <c r="I118" s="46">
        <f t="shared" si="14"/>
        <v>60</v>
      </c>
      <c r="J118" s="47">
        <f t="shared" si="15"/>
        <v>68.18181818181817</v>
      </c>
      <c r="K118" s="102"/>
    </row>
    <row r="119" spans="1:11" s="59" customFormat="1" ht="25.5" customHeight="1">
      <c r="A119" s="37">
        <v>100</v>
      </c>
      <c r="B119" s="37">
        <v>413341</v>
      </c>
      <c r="C119" s="19" t="s">
        <v>113</v>
      </c>
      <c r="D119" s="221">
        <f>'буџет општи дио'!D201</f>
        <v>11958</v>
      </c>
      <c r="E119" s="221">
        <f>'буџет општи дио'!E201</f>
        <v>6150</v>
      </c>
      <c r="F119" s="221">
        <f>'буџет општи дио'!F201</f>
        <v>4787</v>
      </c>
      <c r="G119" s="221">
        <f>'буџет општи дио'!G201</f>
        <v>5585</v>
      </c>
      <c r="H119" s="221">
        <f>'буџет општи дио'!H201</f>
        <v>443</v>
      </c>
      <c r="I119" s="46">
        <f t="shared" si="14"/>
        <v>7.203252032520326</v>
      </c>
      <c r="J119" s="47">
        <f t="shared" si="15"/>
        <v>7.9319606087735</v>
      </c>
      <c r="K119" s="102"/>
    </row>
    <row r="120" spans="1:10" s="5" customFormat="1" ht="25.5" customHeight="1">
      <c r="A120" s="37">
        <v>101</v>
      </c>
      <c r="B120" s="9">
        <v>413341</v>
      </c>
      <c r="C120" s="19" t="s">
        <v>114</v>
      </c>
      <c r="D120" s="221">
        <f>'буџет општи дио'!D202</f>
        <v>6702</v>
      </c>
      <c r="E120" s="221">
        <f>'буџет општи дио'!E202</f>
        <v>18720</v>
      </c>
      <c r="F120" s="221">
        <f>'буџет општи дио'!F202</f>
        <v>14008</v>
      </c>
      <c r="G120" s="221">
        <f>'буџет општи дио'!G202</f>
        <v>18235</v>
      </c>
      <c r="H120" s="221">
        <f>'буџет општи дио'!H202</f>
        <v>14316</v>
      </c>
      <c r="I120" s="54">
        <f>H120/E120*100</f>
        <v>76.47435897435896</v>
      </c>
      <c r="J120" s="54">
        <f>H120/G120*100</f>
        <v>78.50836303811352</v>
      </c>
    </row>
    <row r="121" spans="1:10" s="5" customFormat="1" ht="25.5" customHeight="1">
      <c r="A121" s="37">
        <v>102</v>
      </c>
      <c r="B121" s="9">
        <v>413341</v>
      </c>
      <c r="C121" s="19" t="s">
        <v>115</v>
      </c>
      <c r="D121" s="221">
        <f>'буџет општи дио'!D203</f>
        <v>3223</v>
      </c>
      <c r="E121" s="221">
        <f>'буџет општи дио'!E203</f>
        <v>5758</v>
      </c>
      <c r="F121" s="221">
        <f>'буџет општи дио'!F203</f>
        <v>1433</v>
      </c>
      <c r="G121" s="221">
        <f>'буџет општи дио'!G203</f>
        <v>3000</v>
      </c>
      <c r="H121" s="221">
        <f>'буџет општи дио'!H203</f>
        <v>5758</v>
      </c>
      <c r="I121" s="54">
        <f t="shared" si="14"/>
        <v>100</v>
      </c>
      <c r="J121" s="54">
        <f t="shared" si="15"/>
        <v>191.93333333333334</v>
      </c>
    </row>
    <row r="122" spans="1:10" s="5" customFormat="1" ht="25.5" customHeight="1">
      <c r="A122" s="9"/>
      <c r="B122" s="9"/>
      <c r="C122" s="19"/>
      <c r="D122" s="221"/>
      <c r="E122" s="221"/>
      <c r="F122" s="221"/>
      <c r="G122" s="221"/>
      <c r="H122" s="221"/>
      <c r="I122" s="63"/>
      <c r="J122" s="54"/>
    </row>
    <row r="123" spans="1:11" ht="25.5" customHeight="1">
      <c r="A123" s="37">
        <v>103</v>
      </c>
      <c r="B123" s="38">
        <v>414000</v>
      </c>
      <c r="C123" s="39" t="s">
        <v>677</v>
      </c>
      <c r="D123" s="252">
        <f>SUM(D124:D128)</f>
        <v>365031</v>
      </c>
      <c r="E123" s="252">
        <f>SUM(E124:E128)</f>
        <v>300000</v>
      </c>
      <c r="F123" s="252">
        <f>SUM(F124:F128)</f>
        <v>175144</v>
      </c>
      <c r="G123" s="252">
        <f>SUM(G124:G128)</f>
        <v>307500</v>
      </c>
      <c r="H123" s="252">
        <f>SUM(H124:H128)</f>
        <v>326000</v>
      </c>
      <c r="I123" s="50">
        <f t="shared" si="14"/>
        <v>108.66666666666667</v>
      </c>
      <c r="J123" s="43">
        <f t="shared" si="15"/>
        <v>106.01626016260161</v>
      </c>
      <c r="K123" s="100"/>
    </row>
    <row r="124" spans="1:11" ht="25.5" customHeight="1">
      <c r="A124" s="37">
        <v>104</v>
      </c>
      <c r="B124" s="37">
        <v>414141</v>
      </c>
      <c r="C124" s="51" t="s">
        <v>116</v>
      </c>
      <c r="D124" s="221">
        <f>'буџет општи дио'!D206</f>
        <v>59177</v>
      </c>
      <c r="E124" s="221">
        <f>'буџет општи дио'!E206</f>
        <v>96000</v>
      </c>
      <c r="F124" s="221">
        <f>'буџет општи дио'!F206</f>
        <v>35340</v>
      </c>
      <c r="G124" s="221">
        <f>'буџет општи дио'!G206</f>
        <v>96000</v>
      </c>
      <c r="H124" s="221">
        <f>'буџет општи дио'!H206</f>
        <v>96000</v>
      </c>
      <c r="I124" s="46">
        <f>H124/E124*100</f>
        <v>100</v>
      </c>
      <c r="J124" s="47">
        <f>H124/G124*100</f>
        <v>100</v>
      </c>
      <c r="K124" s="102"/>
    </row>
    <row r="125" spans="1:11" ht="25.5" customHeight="1">
      <c r="A125" s="37">
        <v>105</v>
      </c>
      <c r="B125" s="37">
        <v>414142</v>
      </c>
      <c r="C125" s="51" t="s">
        <v>117</v>
      </c>
      <c r="D125" s="221">
        <f>'буџет општи дио'!D207</f>
        <v>43406</v>
      </c>
      <c r="E125" s="221">
        <f>'буџет општи дио'!E207</f>
        <v>44000</v>
      </c>
      <c r="F125" s="221">
        <f>'буџет општи дио'!F207</f>
        <v>31986</v>
      </c>
      <c r="G125" s="221">
        <f>'буџет општи дио'!G207</f>
        <v>44000</v>
      </c>
      <c r="H125" s="221">
        <f>'буџет општи дио'!H207</f>
        <v>44000</v>
      </c>
      <c r="I125" s="46">
        <f t="shared" si="14"/>
        <v>100</v>
      </c>
      <c r="J125" s="47">
        <f t="shared" si="15"/>
        <v>100</v>
      </c>
      <c r="K125" s="102"/>
    </row>
    <row r="126" spans="1:11" ht="25.5" customHeight="1">
      <c r="A126" s="37">
        <v>106</v>
      </c>
      <c r="B126" s="37">
        <v>414149</v>
      </c>
      <c r="C126" s="51" t="s">
        <v>118</v>
      </c>
      <c r="D126" s="221">
        <f>'буџет општи дио'!D208</f>
        <v>158000</v>
      </c>
      <c r="E126" s="221">
        <f>'буџет општи дио'!E208</f>
        <v>70000</v>
      </c>
      <c r="F126" s="221">
        <f>'буџет општи дио'!F208</f>
        <v>71497</v>
      </c>
      <c r="G126" s="221">
        <f>'буџет општи дио'!G208</f>
        <v>89000</v>
      </c>
      <c r="H126" s="221">
        <f>'буџет општи дио'!H208</f>
        <v>70000</v>
      </c>
      <c r="I126" s="46">
        <f>H126/E126*100</f>
        <v>100</v>
      </c>
      <c r="J126" s="47">
        <f>H126/G126*100</f>
        <v>78.65168539325843</v>
      </c>
      <c r="K126" s="102"/>
    </row>
    <row r="127" spans="1:11" ht="25.5" customHeight="1">
      <c r="A127" s="37">
        <v>107</v>
      </c>
      <c r="B127" s="37">
        <v>414149</v>
      </c>
      <c r="C127" s="51" t="s">
        <v>119</v>
      </c>
      <c r="D127" s="221">
        <f>'буџет општи дио'!D209</f>
        <v>74448</v>
      </c>
      <c r="E127" s="221">
        <f>'буџет општи дио'!E209</f>
        <v>70000</v>
      </c>
      <c r="F127" s="221">
        <f>'буџет општи дио'!F209</f>
        <v>36321</v>
      </c>
      <c r="G127" s="221">
        <f>'буџет општи дио'!G209</f>
        <v>58500</v>
      </c>
      <c r="H127" s="221">
        <f>'буџет општи дио'!H209</f>
        <v>70000</v>
      </c>
      <c r="I127" s="47">
        <f>H127/E127*100</f>
        <v>100</v>
      </c>
      <c r="J127" s="47">
        <f>H127/G127*100</f>
        <v>119.65811965811966</v>
      </c>
      <c r="K127" s="102"/>
    </row>
    <row r="128" spans="1:11" s="5" customFormat="1" ht="25.5" customHeight="1">
      <c r="A128" s="37">
        <v>108</v>
      </c>
      <c r="B128" s="37">
        <v>414149</v>
      </c>
      <c r="C128" s="51" t="s">
        <v>120</v>
      </c>
      <c r="D128" s="221">
        <f>'буџет општи дио'!D210</f>
        <v>30000</v>
      </c>
      <c r="E128" s="221">
        <f>'буџет општи дио'!E210</f>
        <v>20000</v>
      </c>
      <c r="F128" s="221">
        <f>'буџет општи дио'!F210</f>
        <v>0</v>
      </c>
      <c r="G128" s="221">
        <f>'буџет општи дио'!G210</f>
        <v>20000</v>
      </c>
      <c r="H128" s="221">
        <f>'буџет општи дио'!H210</f>
        <v>46000</v>
      </c>
      <c r="I128" s="47">
        <f>H128/E128*100</f>
        <v>229.99999999999997</v>
      </c>
      <c r="J128" s="47">
        <f>H128/G128*100</f>
        <v>229.99999999999997</v>
      </c>
      <c r="K128" s="106"/>
    </row>
    <row r="129" spans="1:11" ht="25.5" customHeight="1">
      <c r="A129" s="37"/>
      <c r="B129" s="37"/>
      <c r="C129" s="51"/>
      <c r="D129" s="221"/>
      <c r="E129" s="221"/>
      <c r="F129" s="221"/>
      <c r="G129" s="221"/>
      <c r="H129" s="221"/>
      <c r="I129" s="50"/>
      <c r="J129" s="43"/>
      <c r="K129" s="101"/>
    </row>
    <row r="130" spans="1:11" ht="25.5" customHeight="1">
      <c r="A130" s="37">
        <v>109</v>
      </c>
      <c r="B130" s="38">
        <v>415000</v>
      </c>
      <c r="C130" s="44" t="s">
        <v>728</v>
      </c>
      <c r="D130" s="219">
        <f>D132+D161</f>
        <v>178081</v>
      </c>
      <c r="E130" s="219">
        <f>E132+E161</f>
        <v>173200</v>
      </c>
      <c r="F130" s="219">
        <f>F132+F161</f>
        <v>90566</v>
      </c>
      <c r="G130" s="219">
        <f>G132+G161</f>
        <v>168600</v>
      </c>
      <c r="H130" s="219">
        <f>H132+H161</f>
        <v>173200</v>
      </c>
      <c r="I130" s="50">
        <f>H130/E130*100</f>
        <v>100</v>
      </c>
      <c r="J130" s="43">
        <f>H130/G130*100</f>
        <v>102.72835112692763</v>
      </c>
      <c r="K130" s="100"/>
    </row>
    <row r="131" spans="1:11" ht="25.5" customHeight="1">
      <c r="A131" s="37"/>
      <c r="B131" s="38"/>
      <c r="C131" s="44"/>
      <c r="D131" s="232"/>
      <c r="E131" s="232"/>
      <c r="F131" s="232"/>
      <c r="G131" s="232"/>
      <c r="H131" s="232"/>
      <c r="I131" s="50"/>
      <c r="J131" s="43"/>
      <c r="K131" s="101"/>
    </row>
    <row r="132" spans="1:11" ht="25.5" customHeight="1">
      <c r="A132" s="37">
        <v>110</v>
      </c>
      <c r="B132" s="38">
        <v>415210</v>
      </c>
      <c r="C132" s="39" t="s">
        <v>727</v>
      </c>
      <c r="D132" s="219">
        <f>SUM(D133:D159)</f>
        <v>105754</v>
      </c>
      <c r="E132" s="219">
        <f>SUM(E133:E159)</f>
        <v>105700</v>
      </c>
      <c r="F132" s="219">
        <f>SUM(F133:F159)</f>
        <v>80566</v>
      </c>
      <c r="G132" s="219">
        <f>SUM(G133:G159)</f>
        <v>106100</v>
      </c>
      <c r="H132" s="219">
        <f>SUM(H133:H159)</f>
        <v>115700</v>
      </c>
      <c r="I132" s="50">
        <f aca="true" t="shared" si="16" ref="I132:I159">H132/E132*100</f>
        <v>109.46073793755913</v>
      </c>
      <c r="J132" s="43">
        <f aca="true" t="shared" si="17" ref="J132:J159">H132/G132*100</f>
        <v>109.04806786050895</v>
      </c>
      <c r="K132" s="100"/>
    </row>
    <row r="133" spans="1:11" ht="25.5" customHeight="1">
      <c r="A133" s="37">
        <v>111</v>
      </c>
      <c r="B133" s="37">
        <v>415211</v>
      </c>
      <c r="C133" s="51" t="s">
        <v>121</v>
      </c>
      <c r="D133" s="227">
        <f>'буџет општи дио'!D214</f>
        <v>8000</v>
      </c>
      <c r="E133" s="227">
        <f>'буџет општи дио'!E214</f>
        <v>8000</v>
      </c>
      <c r="F133" s="227">
        <f>'буџет општи дио'!F214</f>
        <v>8000</v>
      </c>
      <c r="G133" s="227">
        <f>'буџет општи дио'!G214</f>
        <v>8000</v>
      </c>
      <c r="H133" s="227">
        <f>'буџет општи дио'!H214</f>
        <v>8000</v>
      </c>
      <c r="I133" s="46">
        <f t="shared" si="16"/>
        <v>100</v>
      </c>
      <c r="J133" s="47">
        <f t="shared" si="17"/>
        <v>100</v>
      </c>
      <c r="K133" s="102"/>
    </row>
    <row r="134" spans="1:11" ht="25.5" customHeight="1">
      <c r="A134" s="37">
        <v>112</v>
      </c>
      <c r="B134" s="37">
        <v>415212</v>
      </c>
      <c r="C134" s="51" t="s">
        <v>122</v>
      </c>
      <c r="D134" s="227">
        <f>'буџет општи дио'!D215</f>
        <v>9996</v>
      </c>
      <c r="E134" s="227">
        <f>'буџет општи дио'!E215</f>
        <v>10000</v>
      </c>
      <c r="F134" s="227">
        <f>'буџет општи дио'!F215</f>
        <v>7497</v>
      </c>
      <c r="G134" s="227">
        <f>'буџет општи дио'!G215</f>
        <v>10000</v>
      </c>
      <c r="H134" s="227">
        <f>'буџет општи дио'!H215</f>
        <v>10000</v>
      </c>
      <c r="I134" s="46">
        <f t="shared" si="16"/>
        <v>100</v>
      </c>
      <c r="J134" s="47">
        <f t="shared" si="17"/>
        <v>100</v>
      </c>
      <c r="K134" s="102"/>
    </row>
    <row r="135" spans="1:13" s="5" customFormat="1" ht="25.5" customHeight="1">
      <c r="A135" s="37">
        <v>113</v>
      </c>
      <c r="B135" s="9">
        <v>415212</v>
      </c>
      <c r="C135" s="19" t="s">
        <v>504</v>
      </c>
      <c r="D135" s="221">
        <v>500</v>
      </c>
      <c r="E135" s="221">
        <v>0</v>
      </c>
      <c r="F135" s="221">
        <v>0</v>
      </c>
      <c r="G135" s="221">
        <v>0</v>
      </c>
      <c r="H135" s="221">
        <v>0</v>
      </c>
      <c r="I135" s="54" t="e">
        <f t="shared" si="16"/>
        <v>#DIV/0!</v>
      </c>
      <c r="J135" s="54" t="e">
        <f t="shared" si="17"/>
        <v>#DIV/0!</v>
      </c>
      <c r="M135" s="103"/>
    </row>
    <row r="136" spans="1:11" ht="25.5" customHeight="1">
      <c r="A136" s="37">
        <v>114</v>
      </c>
      <c r="B136" s="37">
        <v>415213</v>
      </c>
      <c r="C136" s="51" t="s">
        <v>123</v>
      </c>
      <c r="D136" s="227">
        <f>'буџет општи дио'!D217</f>
        <v>2500</v>
      </c>
      <c r="E136" s="227">
        <f>'буџет општи дио'!E217</f>
        <v>2500</v>
      </c>
      <c r="F136" s="227">
        <f>'буџет општи дио'!F217</f>
        <v>2240</v>
      </c>
      <c r="G136" s="227">
        <f>'буџет општи дио'!G217</f>
        <v>2500</v>
      </c>
      <c r="H136" s="227">
        <f>'буџет општи дио'!H217</f>
        <v>2500</v>
      </c>
      <c r="I136" s="46">
        <f t="shared" si="16"/>
        <v>100</v>
      </c>
      <c r="J136" s="47">
        <f t="shared" si="17"/>
        <v>100</v>
      </c>
      <c r="K136" s="102"/>
    </row>
    <row r="137" spans="1:10" s="5" customFormat="1" ht="25.5" customHeight="1">
      <c r="A137" s="37">
        <v>115</v>
      </c>
      <c r="B137" s="9">
        <v>415213</v>
      </c>
      <c r="C137" s="51" t="s">
        <v>130</v>
      </c>
      <c r="D137" s="227">
        <f>'буџет општи дио'!D218</f>
        <v>3000</v>
      </c>
      <c r="E137" s="227">
        <f>'буџет општи дио'!E218</f>
        <v>4000</v>
      </c>
      <c r="F137" s="227">
        <f>'буџет општи дио'!F218</f>
        <v>2998</v>
      </c>
      <c r="G137" s="227">
        <f>'буџет општи дио'!G218</f>
        <v>4000</v>
      </c>
      <c r="H137" s="227">
        <f>'буџет општи дио'!H218</f>
        <v>4000</v>
      </c>
      <c r="I137" s="54">
        <f t="shared" si="16"/>
        <v>100</v>
      </c>
      <c r="J137" s="54">
        <f t="shared" si="17"/>
        <v>100</v>
      </c>
    </row>
    <row r="138" spans="1:11" s="62" customFormat="1" ht="25.5" customHeight="1">
      <c r="A138" s="37">
        <v>116</v>
      </c>
      <c r="B138" s="37">
        <v>415213</v>
      </c>
      <c r="C138" s="51" t="s">
        <v>192</v>
      </c>
      <c r="D138" s="227">
        <f>'буџет општи дио'!D219</f>
        <v>6000</v>
      </c>
      <c r="E138" s="227">
        <f>'буџет општи дио'!E219</f>
        <v>4000</v>
      </c>
      <c r="F138" s="227">
        <f>'буџет општи дио'!F219</f>
        <v>2997</v>
      </c>
      <c r="G138" s="227">
        <f>'буџет општи дио'!G219</f>
        <v>4000</v>
      </c>
      <c r="H138" s="227">
        <f>'буџет општи дио'!H219</f>
        <v>4000</v>
      </c>
      <c r="I138" s="46">
        <f t="shared" si="16"/>
        <v>100</v>
      </c>
      <c r="J138" s="47">
        <f t="shared" si="17"/>
        <v>100</v>
      </c>
      <c r="K138" s="102"/>
    </row>
    <row r="139" spans="1:10" s="5" customFormat="1" ht="25.5" customHeight="1">
      <c r="A139" s="37">
        <v>117</v>
      </c>
      <c r="B139" s="9">
        <v>415213</v>
      </c>
      <c r="C139" s="19" t="s">
        <v>652</v>
      </c>
      <c r="D139" s="227">
        <f>'буџет општи дио'!D220</f>
        <v>0</v>
      </c>
      <c r="E139" s="227">
        <f>'буџет општи дио'!E220</f>
        <v>0</v>
      </c>
      <c r="F139" s="227">
        <f>'буџет општи дио'!F220</f>
        <v>0</v>
      </c>
      <c r="G139" s="227">
        <f>'буџет општи дио'!G220</f>
        <v>0</v>
      </c>
      <c r="H139" s="227">
        <f>'буџет општи дио'!H220</f>
        <v>1000</v>
      </c>
      <c r="I139" s="54" t="e">
        <f t="shared" si="16"/>
        <v>#DIV/0!</v>
      </c>
      <c r="J139" s="54" t="e">
        <f t="shared" si="17"/>
        <v>#DIV/0!</v>
      </c>
    </row>
    <row r="140" spans="1:11" ht="25.5" customHeight="1">
      <c r="A140" s="37">
        <v>118</v>
      </c>
      <c r="B140" s="37">
        <v>415213</v>
      </c>
      <c r="C140" s="51" t="s">
        <v>129</v>
      </c>
      <c r="D140" s="227">
        <f>'буџет општи дио'!D221</f>
        <v>385</v>
      </c>
      <c r="E140" s="227">
        <f>'буџет општи дио'!E221</f>
        <v>4000</v>
      </c>
      <c r="F140" s="227">
        <f>'буџет општи дио'!F221</f>
        <v>1171</v>
      </c>
      <c r="G140" s="227">
        <f>'буџет општи дио'!G221</f>
        <v>4000</v>
      </c>
      <c r="H140" s="227">
        <f>'буџет општи дио'!H221</f>
        <v>4000</v>
      </c>
      <c r="I140" s="46">
        <f t="shared" si="16"/>
        <v>100</v>
      </c>
      <c r="J140" s="47">
        <f t="shared" si="17"/>
        <v>100</v>
      </c>
      <c r="K140" s="102"/>
    </row>
    <row r="141" spans="1:10" s="5" customFormat="1" ht="25.5" customHeight="1">
      <c r="A141" s="37">
        <v>119</v>
      </c>
      <c r="B141" s="9">
        <v>415214</v>
      </c>
      <c r="C141" s="51" t="s">
        <v>140</v>
      </c>
      <c r="D141" s="227">
        <f>'буџет општи дио'!D222</f>
        <v>7500</v>
      </c>
      <c r="E141" s="227">
        <f>'буџет општи дио'!E222</f>
        <v>7500</v>
      </c>
      <c r="F141" s="227">
        <f>'буџет општи дио'!F222</f>
        <v>3750</v>
      </c>
      <c r="G141" s="227">
        <f>'буџет општи дио'!G222</f>
        <v>7500</v>
      </c>
      <c r="H141" s="227">
        <f>'буџет општи дио'!H222</f>
        <v>7500</v>
      </c>
      <c r="I141" s="54">
        <f t="shared" si="16"/>
        <v>100</v>
      </c>
      <c r="J141" s="54">
        <f t="shared" si="17"/>
        <v>100</v>
      </c>
    </row>
    <row r="142" spans="1:11" s="48" customFormat="1" ht="25.5" customHeight="1">
      <c r="A142" s="37">
        <v>120</v>
      </c>
      <c r="B142" s="37">
        <v>415215</v>
      </c>
      <c r="C142" s="51" t="s">
        <v>132</v>
      </c>
      <c r="D142" s="227">
        <f>'буџет општи дио'!D223</f>
        <v>3000</v>
      </c>
      <c r="E142" s="227">
        <f>'буџет општи дио'!E223</f>
        <v>4000</v>
      </c>
      <c r="F142" s="227">
        <f>'буџет општи дио'!F223</f>
        <v>2997</v>
      </c>
      <c r="G142" s="227">
        <f>'буџет општи дио'!G223</f>
        <v>4000</v>
      </c>
      <c r="H142" s="227">
        <f>'буџет општи дио'!H223</f>
        <v>4000</v>
      </c>
      <c r="I142" s="47">
        <f t="shared" si="16"/>
        <v>100</v>
      </c>
      <c r="J142" s="47">
        <f t="shared" si="17"/>
        <v>100</v>
      </c>
      <c r="K142" s="102"/>
    </row>
    <row r="143" spans="1:10" s="5" customFormat="1" ht="25.5" customHeight="1">
      <c r="A143" s="37">
        <v>121</v>
      </c>
      <c r="B143" s="9">
        <v>415215</v>
      </c>
      <c r="C143" s="51" t="s">
        <v>133</v>
      </c>
      <c r="D143" s="227">
        <f>'буџет општи дио'!D224</f>
        <v>1000</v>
      </c>
      <c r="E143" s="227">
        <f>'буџет општи дио'!E224</f>
        <v>1000</v>
      </c>
      <c r="F143" s="227">
        <f>'буџет општи дио'!F224</f>
        <v>747</v>
      </c>
      <c r="G143" s="227">
        <f>'буџет општи дио'!G224</f>
        <v>1000</v>
      </c>
      <c r="H143" s="227">
        <f>'буџет општи дио'!H224</f>
        <v>1000</v>
      </c>
      <c r="I143" s="54">
        <f t="shared" si="16"/>
        <v>100</v>
      </c>
      <c r="J143" s="54">
        <f t="shared" si="17"/>
        <v>100</v>
      </c>
    </row>
    <row r="144" spans="1:10" s="5" customFormat="1" ht="25.5" customHeight="1">
      <c r="A144" s="37">
        <v>122</v>
      </c>
      <c r="B144" s="9">
        <v>415215</v>
      </c>
      <c r="C144" s="51" t="s">
        <v>134</v>
      </c>
      <c r="D144" s="227">
        <f>'буџет општи дио'!D225</f>
        <v>5000</v>
      </c>
      <c r="E144" s="227">
        <f>'буџет општи дио'!E225</f>
        <v>4000</v>
      </c>
      <c r="F144" s="227">
        <f>'буџет општи дио'!F225</f>
        <v>2997</v>
      </c>
      <c r="G144" s="227">
        <f>'буџет општи дио'!G225</f>
        <v>4000</v>
      </c>
      <c r="H144" s="227">
        <f>'буџет општи дио'!H225</f>
        <v>4000</v>
      </c>
      <c r="I144" s="54">
        <f t="shared" si="16"/>
        <v>100</v>
      </c>
      <c r="J144" s="54">
        <f t="shared" si="17"/>
        <v>100</v>
      </c>
    </row>
    <row r="145" spans="1:10" s="5" customFormat="1" ht="25.5" customHeight="1">
      <c r="A145" s="37">
        <v>123</v>
      </c>
      <c r="B145" s="9">
        <v>415215</v>
      </c>
      <c r="C145" s="51" t="s">
        <v>135</v>
      </c>
      <c r="D145" s="227">
        <f>'буџет општи дио'!D226</f>
        <v>0</v>
      </c>
      <c r="E145" s="227">
        <f>'буџет општи дио'!E226</f>
        <v>2000</v>
      </c>
      <c r="F145" s="227">
        <f>'буџет општи дио'!F226</f>
        <v>1494</v>
      </c>
      <c r="G145" s="227">
        <f>'буџет општи дио'!G226</f>
        <v>2000</v>
      </c>
      <c r="H145" s="227">
        <f>'буџет општи дио'!H226</f>
        <v>2000</v>
      </c>
      <c r="I145" s="54">
        <f t="shared" si="16"/>
        <v>100</v>
      </c>
      <c r="J145" s="54">
        <f t="shared" si="17"/>
        <v>100</v>
      </c>
    </row>
    <row r="146" spans="1:10" s="5" customFormat="1" ht="25.5" customHeight="1">
      <c r="A146" s="37">
        <v>124</v>
      </c>
      <c r="B146" s="9">
        <v>415215</v>
      </c>
      <c r="C146" s="51" t="s">
        <v>716</v>
      </c>
      <c r="D146" s="227">
        <f>'буџет општи дио'!D227</f>
        <v>0</v>
      </c>
      <c r="E146" s="227">
        <f>'буџет општи дио'!E227</f>
        <v>0</v>
      </c>
      <c r="F146" s="227">
        <f>'буџет општи дио'!F227</f>
        <v>0</v>
      </c>
      <c r="G146" s="227">
        <f>'буџет општи дио'!G227</f>
        <v>0</v>
      </c>
      <c r="H146" s="227">
        <f>'буџет општи дио'!H227</f>
        <v>2000</v>
      </c>
      <c r="I146" s="54" t="e">
        <f t="shared" si="16"/>
        <v>#DIV/0!</v>
      </c>
      <c r="J146" s="54" t="e">
        <f t="shared" si="17"/>
        <v>#DIV/0!</v>
      </c>
    </row>
    <row r="147" spans="1:11" ht="25.5" customHeight="1">
      <c r="A147" s="37">
        <v>125</v>
      </c>
      <c r="B147" s="37">
        <v>415215</v>
      </c>
      <c r="C147" s="51" t="s">
        <v>551</v>
      </c>
      <c r="D147" s="227">
        <f>'буџет општи дио'!D228</f>
        <v>15700</v>
      </c>
      <c r="E147" s="227">
        <f>'буџет општи дио'!E228</f>
        <v>10700</v>
      </c>
      <c r="F147" s="227">
        <f>'буџет општи дио'!F228</f>
        <v>8019</v>
      </c>
      <c r="G147" s="227">
        <f>'буџет општи дио'!G228</f>
        <v>10700</v>
      </c>
      <c r="H147" s="227">
        <f>'буџет општи дио'!H228</f>
        <v>8700</v>
      </c>
      <c r="I147" s="46">
        <f t="shared" si="16"/>
        <v>81.30841121495327</v>
      </c>
      <c r="J147" s="47">
        <f t="shared" si="17"/>
        <v>81.30841121495327</v>
      </c>
      <c r="K147" s="102"/>
    </row>
    <row r="148" spans="1:10" ht="25.5" customHeight="1">
      <c r="A148" s="37">
        <v>126</v>
      </c>
      <c r="B148" s="9">
        <v>415215</v>
      </c>
      <c r="C148" s="51" t="s">
        <v>131</v>
      </c>
      <c r="D148" s="227">
        <f>'буџет општи дио'!D229</f>
        <v>5000</v>
      </c>
      <c r="E148" s="227">
        <f>'буџет општи дио'!E229</f>
        <v>7000</v>
      </c>
      <c r="F148" s="227">
        <f>'буџет општи дио'!F229</f>
        <v>5247</v>
      </c>
      <c r="G148" s="227">
        <f>'буџет општи дио'!G229</f>
        <v>7000</v>
      </c>
      <c r="H148" s="227">
        <f>'буџет општи дио'!H229</f>
        <v>10000</v>
      </c>
      <c r="I148" s="54">
        <f t="shared" si="16"/>
        <v>142.85714285714286</v>
      </c>
      <c r="J148" s="54">
        <f t="shared" si="17"/>
        <v>142.85714285714286</v>
      </c>
    </row>
    <row r="149" spans="1:10" s="5" customFormat="1" ht="25.5" customHeight="1">
      <c r="A149" s="37">
        <v>127</v>
      </c>
      <c r="B149" s="9">
        <v>415216</v>
      </c>
      <c r="C149" s="51" t="s">
        <v>136</v>
      </c>
      <c r="D149" s="227">
        <f>'буџет општи дио'!D230</f>
        <v>1000</v>
      </c>
      <c r="E149" s="227">
        <f>'буџет општи дио'!E230</f>
        <v>1000</v>
      </c>
      <c r="F149" s="227">
        <f>'буџет општи дио'!F230</f>
        <v>747</v>
      </c>
      <c r="G149" s="227">
        <f>'буџет општи дио'!G230</f>
        <v>1000</v>
      </c>
      <c r="H149" s="227">
        <f>'буџет општи дио'!H230</f>
        <v>1000</v>
      </c>
      <c r="I149" s="54">
        <f t="shared" si="16"/>
        <v>100</v>
      </c>
      <c r="J149" s="54">
        <f t="shared" si="17"/>
        <v>100</v>
      </c>
    </row>
    <row r="150" spans="1:10" s="5" customFormat="1" ht="25.5" customHeight="1">
      <c r="A150" s="37">
        <v>128</v>
      </c>
      <c r="B150" s="9">
        <v>415216</v>
      </c>
      <c r="C150" s="19" t="s">
        <v>127</v>
      </c>
      <c r="D150" s="227">
        <f>'буџет општи дио'!D231</f>
        <v>0</v>
      </c>
      <c r="E150" s="227">
        <f>'буџет општи дио'!E231</f>
        <v>3000</v>
      </c>
      <c r="F150" s="227">
        <f>'буџет општи дио'!F231</f>
        <v>2250</v>
      </c>
      <c r="G150" s="227">
        <f>'буџет општи дио'!G231</f>
        <v>3000</v>
      </c>
      <c r="H150" s="227">
        <f>'буџет општи дио'!H231</f>
        <v>3000</v>
      </c>
      <c r="I150" s="54">
        <f t="shared" si="16"/>
        <v>100</v>
      </c>
      <c r="J150" s="54">
        <f t="shared" si="17"/>
        <v>100</v>
      </c>
    </row>
    <row r="151" spans="1:10" s="5" customFormat="1" ht="25.5" customHeight="1">
      <c r="A151" s="37">
        <v>129</v>
      </c>
      <c r="B151" s="9">
        <v>415216</v>
      </c>
      <c r="C151" s="19" t="s">
        <v>126</v>
      </c>
      <c r="D151" s="227">
        <f>'буџет општи дио'!D232</f>
        <v>1000</v>
      </c>
      <c r="E151" s="227">
        <f>'буџет општи дио'!E232</f>
        <v>1000</v>
      </c>
      <c r="F151" s="227">
        <f>'буџет општи дио'!F232</f>
        <v>747</v>
      </c>
      <c r="G151" s="227">
        <f>'буџет општи дио'!G232</f>
        <v>1000</v>
      </c>
      <c r="H151" s="227">
        <f>'буџет општи дио'!H232</f>
        <v>1000</v>
      </c>
      <c r="I151" s="54">
        <f t="shared" si="16"/>
        <v>100</v>
      </c>
      <c r="J151" s="54">
        <f t="shared" si="17"/>
        <v>100</v>
      </c>
    </row>
    <row r="152" spans="1:11" ht="25.5" customHeight="1">
      <c r="A152" s="37">
        <v>130</v>
      </c>
      <c r="B152" s="37">
        <v>415216</v>
      </c>
      <c r="C152" s="51" t="s">
        <v>139</v>
      </c>
      <c r="D152" s="227">
        <f>'буџет општи дио'!D233</f>
        <v>13000</v>
      </c>
      <c r="E152" s="227">
        <f>'буџет општи дио'!E233</f>
        <v>10000</v>
      </c>
      <c r="F152" s="227">
        <f>'буџет општи дио'!F233</f>
        <v>10000</v>
      </c>
      <c r="G152" s="227">
        <f>'буџет општи дио'!G233</f>
        <v>10000</v>
      </c>
      <c r="H152" s="227">
        <f>'буџет општи дио'!H233</f>
        <v>15000</v>
      </c>
      <c r="I152" s="46">
        <f t="shared" si="16"/>
        <v>150</v>
      </c>
      <c r="J152" s="47">
        <f t="shared" si="17"/>
        <v>150</v>
      </c>
      <c r="K152" s="102"/>
    </row>
    <row r="153" spans="1:11" ht="25.5" customHeight="1">
      <c r="A153" s="37">
        <v>131</v>
      </c>
      <c r="B153" s="37">
        <v>415217</v>
      </c>
      <c r="C153" s="51" t="s">
        <v>124</v>
      </c>
      <c r="D153" s="227">
        <f>'буџет општи дио'!D234</f>
        <v>9000</v>
      </c>
      <c r="E153" s="227">
        <f>'буџет општи дио'!E234</f>
        <v>7000</v>
      </c>
      <c r="F153" s="227">
        <f>'буџет општи дио'!F234</f>
        <v>3498</v>
      </c>
      <c r="G153" s="227">
        <f>'буџет општи дио'!G234</f>
        <v>7000</v>
      </c>
      <c r="H153" s="227">
        <f>'буџет општи дио'!H234</f>
        <v>7000</v>
      </c>
      <c r="I153" s="46">
        <f t="shared" si="16"/>
        <v>100</v>
      </c>
      <c r="J153" s="47">
        <f t="shared" si="17"/>
        <v>100</v>
      </c>
      <c r="K153" s="102"/>
    </row>
    <row r="154" spans="1:10" s="5" customFormat="1" ht="25.5" customHeight="1">
      <c r="A154" s="37">
        <v>132</v>
      </c>
      <c r="B154" s="9">
        <v>415217</v>
      </c>
      <c r="C154" s="19" t="s">
        <v>650</v>
      </c>
      <c r="D154" s="227">
        <f>'буџет општи дио'!D235</f>
        <v>0</v>
      </c>
      <c r="E154" s="227">
        <f>'буџет општи дио'!E235</f>
        <v>0</v>
      </c>
      <c r="F154" s="227">
        <f>'буџет општи дио'!F235</f>
        <v>0</v>
      </c>
      <c r="G154" s="227">
        <f>'буџет општи дио'!G235</f>
        <v>0</v>
      </c>
      <c r="H154" s="227">
        <f>'буџет општи дио'!H235</f>
        <v>500</v>
      </c>
      <c r="I154" s="54" t="e">
        <f t="shared" si="16"/>
        <v>#DIV/0!</v>
      </c>
      <c r="J154" s="54" t="e">
        <f t="shared" si="17"/>
        <v>#DIV/0!</v>
      </c>
    </row>
    <row r="155" spans="1:11" ht="25.5" customHeight="1">
      <c r="A155" s="37">
        <v>133</v>
      </c>
      <c r="B155" s="37">
        <v>415217</v>
      </c>
      <c r="C155" s="51" t="s">
        <v>137</v>
      </c>
      <c r="D155" s="227">
        <f>'буџет општи дио'!D236</f>
        <v>2196</v>
      </c>
      <c r="E155" s="227">
        <f>'буџет општи дио'!E236</f>
        <v>2500</v>
      </c>
      <c r="F155" s="227">
        <f>'буџет општи дио'!F236</f>
        <v>2493</v>
      </c>
      <c r="G155" s="227">
        <f>'буџет општи дио'!G236</f>
        <v>2500</v>
      </c>
      <c r="H155" s="227">
        <f>'буџет општи дио'!H236</f>
        <v>2500</v>
      </c>
      <c r="I155" s="46">
        <f t="shared" si="16"/>
        <v>100</v>
      </c>
      <c r="J155" s="47">
        <f t="shared" si="17"/>
        <v>100</v>
      </c>
      <c r="K155" s="102"/>
    </row>
    <row r="156" spans="1:11" ht="25.5" customHeight="1">
      <c r="A156" s="37">
        <v>134</v>
      </c>
      <c r="B156" s="37">
        <v>415217</v>
      </c>
      <c r="C156" s="51" t="s">
        <v>138</v>
      </c>
      <c r="D156" s="227">
        <f>'буџет општи дио'!D237</f>
        <v>5677</v>
      </c>
      <c r="E156" s="227">
        <f>'буџет општи дио'!E237</f>
        <v>4000</v>
      </c>
      <c r="F156" s="227">
        <f>'буџет општи дио'!F237</f>
        <v>1777</v>
      </c>
      <c r="G156" s="227">
        <f>'буџет општи дио'!G237</f>
        <v>4000</v>
      </c>
      <c r="H156" s="227">
        <f>'буџет општи дио'!H237</f>
        <v>4000</v>
      </c>
      <c r="I156" s="46">
        <f t="shared" si="16"/>
        <v>100</v>
      </c>
      <c r="J156" s="47">
        <f t="shared" si="17"/>
        <v>100</v>
      </c>
      <c r="K156" s="102"/>
    </row>
    <row r="157" spans="1:10" s="5" customFormat="1" ht="25.5" customHeight="1">
      <c r="A157" s="37">
        <v>135</v>
      </c>
      <c r="B157" s="9">
        <v>415218</v>
      </c>
      <c r="C157" s="51" t="s">
        <v>141</v>
      </c>
      <c r="D157" s="227">
        <f>'буџет општи дио'!D238</f>
        <v>0</v>
      </c>
      <c r="E157" s="227">
        <f>'буџет општи дио'!E238</f>
        <v>1000</v>
      </c>
      <c r="F157" s="227">
        <f>'буџет општи дио'!F238</f>
        <v>1000</v>
      </c>
      <c r="G157" s="227">
        <f>'буџет општи дио'!G238</f>
        <v>1000</v>
      </c>
      <c r="H157" s="227">
        <f>'буџет општи дио'!H238</f>
        <v>1000</v>
      </c>
      <c r="I157" s="54">
        <f t="shared" si="16"/>
        <v>100</v>
      </c>
      <c r="J157" s="54">
        <f t="shared" si="17"/>
        <v>100</v>
      </c>
    </row>
    <row r="158" spans="1:10" s="5" customFormat="1" ht="25.5" customHeight="1">
      <c r="A158" s="37">
        <v>136</v>
      </c>
      <c r="B158" s="9">
        <v>415218</v>
      </c>
      <c r="C158" s="51" t="s">
        <v>651</v>
      </c>
      <c r="D158" s="227">
        <f>'буџет општи дио'!D239</f>
        <v>0</v>
      </c>
      <c r="E158" s="227">
        <f>'буџет општи дио'!E239</f>
        <v>0</v>
      </c>
      <c r="F158" s="227">
        <f>'буџет општи дио'!F239</f>
        <v>0</v>
      </c>
      <c r="G158" s="227">
        <f>'буџет општи дио'!G239</f>
        <v>0</v>
      </c>
      <c r="H158" s="227">
        <f>'буџет општи дио'!H239</f>
        <v>500</v>
      </c>
      <c r="I158" s="54" t="e">
        <f t="shared" si="16"/>
        <v>#DIV/0!</v>
      </c>
      <c r="J158" s="54" t="e">
        <f t="shared" si="17"/>
        <v>#DIV/0!</v>
      </c>
    </row>
    <row r="159" spans="1:11" ht="25.5" customHeight="1">
      <c r="A159" s="37">
        <v>137</v>
      </c>
      <c r="B159" s="37">
        <v>415219</v>
      </c>
      <c r="C159" s="51" t="s">
        <v>128</v>
      </c>
      <c r="D159" s="227">
        <f>'буџет општи дио'!D240</f>
        <v>6300</v>
      </c>
      <c r="E159" s="227">
        <f>'буџет општи дио'!E240</f>
        <v>7500</v>
      </c>
      <c r="F159" s="227">
        <f>'буџет општи дио'!F240</f>
        <v>7900</v>
      </c>
      <c r="G159" s="227">
        <f>'буџет општи дио'!G240</f>
        <v>7900</v>
      </c>
      <c r="H159" s="227">
        <f>'буџет општи дио'!H240</f>
        <v>7500</v>
      </c>
      <c r="I159" s="46">
        <f t="shared" si="16"/>
        <v>100</v>
      </c>
      <c r="J159" s="47">
        <f t="shared" si="17"/>
        <v>94.9367088607595</v>
      </c>
      <c r="K159" s="102"/>
    </row>
    <row r="160" spans="1:11" ht="25.5" customHeight="1">
      <c r="A160" s="37"/>
      <c r="B160" s="37"/>
      <c r="C160" s="51"/>
      <c r="D160" s="227"/>
      <c r="E160" s="227"/>
      <c r="F160" s="227"/>
      <c r="G160" s="227"/>
      <c r="H160" s="227"/>
      <c r="I160" s="46"/>
      <c r="J160" s="47"/>
      <c r="K160" s="102"/>
    </row>
    <row r="161" spans="1:11" ht="25.5" customHeight="1">
      <c r="A161" s="37">
        <v>138</v>
      </c>
      <c r="B161" s="38">
        <v>415230</v>
      </c>
      <c r="C161" s="39" t="s">
        <v>729</v>
      </c>
      <c r="D161" s="219">
        <f>SUM(D162:D167)</f>
        <v>72327</v>
      </c>
      <c r="E161" s="219">
        <f>SUM(E162:E167)</f>
        <v>67500</v>
      </c>
      <c r="F161" s="219">
        <f>SUM(F162:F167)</f>
        <v>10000</v>
      </c>
      <c r="G161" s="219">
        <f>SUM(G162:G167)</f>
        <v>62500</v>
      </c>
      <c r="H161" s="219">
        <f>SUM(H162:H167)</f>
        <v>57500</v>
      </c>
      <c r="I161" s="50">
        <f aca="true" t="shared" si="18" ref="I161:I167">H161/E161*100</f>
        <v>85.18518518518519</v>
      </c>
      <c r="J161" s="43">
        <f aca="true" t="shared" si="19" ref="J161:J167">H161/G161*100</f>
        <v>92</v>
      </c>
      <c r="K161" s="100"/>
    </row>
    <row r="162" spans="1:11" ht="25.5" customHeight="1">
      <c r="A162" s="37">
        <v>139</v>
      </c>
      <c r="B162" s="37">
        <v>415234</v>
      </c>
      <c r="C162" s="51" t="s">
        <v>142</v>
      </c>
      <c r="D162" s="221">
        <f>'буџет општи дио'!D243</f>
        <v>12000</v>
      </c>
      <c r="E162" s="221">
        <f>'буџет општи дио'!E243</f>
        <v>12500</v>
      </c>
      <c r="F162" s="221">
        <f>'буџет општи дио'!F243</f>
        <v>0</v>
      </c>
      <c r="G162" s="221">
        <f>'буџет општи дио'!G243</f>
        <v>12500</v>
      </c>
      <c r="H162" s="221">
        <f>'буџет општи дио'!H243</f>
        <v>12500</v>
      </c>
      <c r="I162" s="46">
        <f t="shared" si="18"/>
        <v>100</v>
      </c>
      <c r="J162" s="47">
        <f t="shared" si="19"/>
        <v>100</v>
      </c>
      <c r="K162" s="102"/>
    </row>
    <row r="163" spans="1:10" s="5" customFormat="1" ht="25.5" customHeight="1">
      <c r="A163" s="37">
        <v>140</v>
      </c>
      <c r="B163" s="53" t="s">
        <v>470</v>
      </c>
      <c r="C163" s="51" t="s">
        <v>654</v>
      </c>
      <c r="D163" s="221">
        <f>'буџет општи дио'!D244</f>
        <v>14897</v>
      </c>
      <c r="E163" s="221">
        <f>'буџет општи дио'!E244</f>
        <v>15000</v>
      </c>
      <c r="F163" s="221">
        <f>'буџет општи дио'!F244</f>
        <v>10000</v>
      </c>
      <c r="G163" s="221">
        <f>'буџет општи дио'!G244</f>
        <v>15000</v>
      </c>
      <c r="H163" s="221">
        <f>'буџет општи дио'!H244</f>
        <v>10000</v>
      </c>
      <c r="I163" s="54">
        <f>H163/E163*100</f>
        <v>66.66666666666666</v>
      </c>
      <c r="J163" s="54">
        <f>H163/G163*100</f>
        <v>66.66666666666666</v>
      </c>
    </row>
    <row r="164" spans="1:11" s="48" customFormat="1" ht="25.5" customHeight="1">
      <c r="A164" s="37">
        <v>141</v>
      </c>
      <c r="B164" s="37">
        <v>415237</v>
      </c>
      <c r="C164" s="51" t="s">
        <v>657</v>
      </c>
      <c r="D164" s="221">
        <f>'буџет општи дио'!D245</f>
        <v>4930</v>
      </c>
      <c r="E164" s="221">
        <f>'буџет општи дио'!E245</f>
        <v>5000</v>
      </c>
      <c r="F164" s="221">
        <f>'буџет општи дио'!F245</f>
        <v>0</v>
      </c>
      <c r="G164" s="221">
        <f>'буџет општи дио'!G245</f>
        <v>5000</v>
      </c>
      <c r="H164" s="221">
        <f>'буџет општи дио'!H245</f>
        <v>5000</v>
      </c>
      <c r="I164" s="47">
        <f>H164/E164*100</f>
        <v>100</v>
      </c>
      <c r="J164" s="47">
        <f>H164/G164*100</f>
        <v>100</v>
      </c>
      <c r="K164" s="102"/>
    </row>
    <row r="165" spans="1:11" ht="25.5" customHeight="1">
      <c r="A165" s="37">
        <v>142</v>
      </c>
      <c r="B165" s="37">
        <v>415239</v>
      </c>
      <c r="C165" s="51" t="s">
        <v>541</v>
      </c>
      <c r="D165" s="221">
        <f>'буџет општи дио'!D246</f>
        <v>12000</v>
      </c>
      <c r="E165" s="221">
        <f>'буџет општи дио'!E246</f>
        <v>10000</v>
      </c>
      <c r="F165" s="221">
        <f>'буџет општи дио'!F246</f>
        <v>0</v>
      </c>
      <c r="G165" s="221">
        <f>'буџет општи дио'!G246</f>
        <v>10000</v>
      </c>
      <c r="H165" s="221">
        <f>'буџет општи дио'!H246</f>
        <v>10000</v>
      </c>
      <c r="I165" s="46">
        <f t="shared" si="18"/>
        <v>100</v>
      </c>
      <c r="J165" s="47">
        <f t="shared" si="19"/>
        <v>100</v>
      </c>
      <c r="K165" s="102"/>
    </row>
    <row r="166" spans="1:11" ht="25.5" customHeight="1">
      <c r="A166" s="37">
        <v>143</v>
      </c>
      <c r="B166" s="37">
        <v>415239</v>
      </c>
      <c r="C166" s="51" t="s">
        <v>544</v>
      </c>
      <c r="D166" s="221">
        <f>'буџет општи дио'!D247</f>
        <v>10000</v>
      </c>
      <c r="E166" s="221">
        <f>'буџет општи дио'!E247</f>
        <v>10000</v>
      </c>
      <c r="F166" s="221">
        <f>'буџет општи дио'!F247</f>
        <v>0</v>
      </c>
      <c r="G166" s="221">
        <f>'буџет општи дио'!G247</f>
        <v>10000</v>
      </c>
      <c r="H166" s="221">
        <f>'буџет општи дио'!H247</f>
        <v>10000</v>
      </c>
      <c r="I166" s="46">
        <f t="shared" si="18"/>
        <v>100</v>
      </c>
      <c r="J166" s="47">
        <f t="shared" si="19"/>
        <v>100</v>
      </c>
      <c r="K166" s="102"/>
    </row>
    <row r="167" spans="1:11" ht="25.5" customHeight="1">
      <c r="A167" s="37">
        <v>144</v>
      </c>
      <c r="B167" s="37">
        <v>415239</v>
      </c>
      <c r="C167" s="51" t="s">
        <v>545</v>
      </c>
      <c r="D167" s="221">
        <f>'буџет општи дио'!D248</f>
        <v>18500</v>
      </c>
      <c r="E167" s="221">
        <f>'буџет општи дио'!E248</f>
        <v>15000</v>
      </c>
      <c r="F167" s="221">
        <f>'буџет општи дио'!F248</f>
        <v>0</v>
      </c>
      <c r="G167" s="221">
        <f>'буџет општи дио'!G248</f>
        <v>10000</v>
      </c>
      <c r="H167" s="221">
        <f>'буџет општи дио'!H248</f>
        <v>10000</v>
      </c>
      <c r="I167" s="46">
        <f t="shared" si="18"/>
        <v>66.66666666666666</v>
      </c>
      <c r="J167" s="47">
        <f t="shared" si="19"/>
        <v>100</v>
      </c>
      <c r="K167" s="102"/>
    </row>
    <row r="168" spans="1:11" ht="25.5" customHeight="1">
      <c r="A168" s="37"/>
      <c r="B168" s="64"/>
      <c r="C168" s="65"/>
      <c r="D168" s="253"/>
      <c r="E168" s="253"/>
      <c r="F168" s="253"/>
      <c r="G168" s="253"/>
      <c r="H168" s="253"/>
      <c r="I168" s="50"/>
      <c r="J168" s="43"/>
      <c r="K168" s="101"/>
    </row>
    <row r="169" spans="1:10" ht="25.5" customHeight="1">
      <c r="A169" s="9">
        <v>145</v>
      </c>
      <c r="B169" s="6">
        <v>416000</v>
      </c>
      <c r="C169" s="39" t="s">
        <v>730</v>
      </c>
      <c r="D169" s="219">
        <f>D171+D184</f>
        <v>581174</v>
      </c>
      <c r="E169" s="219">
        <f>E171+E184</f>
        <v>657000</v>
      </c>
      <c r="F169" s="219">
        <f>F171+F184</f>
        <v>451165</v>
      </c>
      <c r="G169" s="219">
        <f>G171+G184</f>
        <v>629000</v>
      </c>
      <c r="H169" s="219">
        <f>H171+H184</f>
        <v>659000</v>
      </c>
      <c r="I169" s="66">
        <f>H169/E169*100</f>
        <v>100.30441400304414</v>
      </c>
      <c r="J169" s="66">
        <f>H169/G169*100</f>
        <v>104.76947535771066</v>
      </c>
    </row>
    <row r="170" spans="1:10" ht="25.5" customHeight="1">
      <c r="A170" s="9"/>
      <c r="B170" s="6"/>
      <c r="C170" s="39"/>
      <c r="D170" s="219"/>
      <c r="E170" s="219"/>
      <c r="F170" s="219"/>
      <c r="G170" s="219"/>
      <c r="H170" s="219"/>
      <c r="I170" s="67"/>
      <c r="J170" s="66"/>
    </row>
    <row r="171" spans="1:11" ht="25.5" customHeight="1">
      <c r="A171" s="37">
        <v>146</v>
      </c>
      <c r="B171" s="38">
        <v>416100</v>
      </c>
      <c r="C171" s="39" t="s">
        <v>731</v>
      </c>
      <c r="D171" s="219">
        <f>SUM(D172:D182)</f>
        <v>465251</v>
      </c>
      <c r="E171" s="219">
        <f>SUM(E172:E182)</f>
        <v>529000</v>
      </c>
      <c r="F171" s="219">
        <f>SUM(F172:F182)</f>
        <v>361728</v>
      </c>
      <c r="G171" s="219">
        <f>SUM(G172:G182)</f>
        <v>500000</v>
      </c>
      <c r="H171" s="219">
        <f>SUM(H172:H182)</f>
        <v>530000</v>
      </c>
      <c r="I171" s="50">
        <f aca="true" t="shared" si="20" ref="I171:I190">H171/E171*100</f>
        <v>100.1890359168242</v>
      </c>
      <c r="J171" s="43">
        <f aca="true" t="shared" si="21" ref="J171:J190">H171/G171*100</f>
        <v>106</v>
      </c>
      <c r="K171" s="100"/>
    </row>
    <row r="172" spans="1:11" ht="25.5" customHeight="1">
      <c r="A172" s="37">
        <v>147</v>
      </c>
      <c r="B172" s="37">
        <v>416111</v>
      </c>
      <c r="C172" s="51" t="s">
        <v>143</v>
      </c>
      <c r="D172" s="221">
        <f>'буџет општи дио'!D253</f>
        <v>47486</v>
      </c>
      <c r="E172" s="221">
        <f>'буџет општи дио'!E253</f>
        <v>52000</v>
      </c>
      <c r="F172" s="221">
        <f>'буџет општи дио'!F253</f>
        <v>33685</v>
      </c>
      <c r="G172" s="221">
        <f>'буџет општи дио'!G253</f>
        <v>49263</v>
      </c>
      <c r="H172" s="221">
        <f>'буџет општи дио'!H253</f>
        <v>52000</v>
      </c>
      <c r="I172" s="46">
        <f t="shared" si="20"/>
        <v>100</v>
      </c>
      <c r="J172" s="47">
        <f t="shared" si="21"/>
        <v>105.55589387572823</v>
      </c>
      <c r="K172" s="102"/>
    </row>
    <row r="173" spans="1:11" ht="25.5" customHeight="1">
      <c r="A173" s="37">
        <v>148</v>
      </c>
      <c r="B173" s="9">
        <v>416111</v>
      </c>
      <c r="C173" s="51" t="s">
        <v>144</v>
      </c>
      <c r="D173" s="221">
        <f>'буџет општи дио'!D254</f>
        <v>46400</v>
      </c>
      <c r="E173" s="221">
        <f>'буџет општи дио'!E254</f>
        <v>52000</v>
      </c>
      <c r="F173" s="221">
        <f>'буџет општи дио'!F254</f>
        <v>33687</v>
      </c>
      <c r="G173" s="221">
        <f>'буџет општи дио'!G254</f>
        <v>49263</v>
      </c>
      <c r="H173" s="221">
        <f>'буџет општи дио'!H254</f>
        <v>52000</v>
      </c>
      <c r="I173" s="54">
        <f t="shared" si="20"/>
        <v>100</v>
      </c>
      <c r="J173" s="54">
        <f t="shared" si="21"/>
        <v>105.55589387572823</v>
      </c>
      <c r="K173" s="106"/>
    </row>
    <row r="174" spans="1:11" ht="25.5" customHeight="1">
      <c r="A174" s="37">
        <v>149</v>
      </c>
      <c r="B174" s="37">
        <v>416112</v>
      </c>
      <c r="C174" s="45" t="s">
        <v>145</v>
      </c>
      <c r="D174" s="221">
        <f>'буџет општи дио'!D255</f>
        <v>124173</v>
      </c>
      <c r="E174" s="221">
        <f>'буџет општи дио'!E255</f>
        <v>138000</v>
      </c>
      <c r="F174" s="221">
        <f>'буџет општи дио'!F255</f>
        <v>95394</v>
      </c>
      <c r="G174" s="221">
        <f>'буџет општи дио'!G255</f>
        <v>130737</v>
      </c>
      <c r="H174" s="221">
        <f>'буџет општи дио'!H255</f>
        <v>138000</v>
      </c>
      <c r="I174" s="46">
        <f t="shared" si="20"/>
        <v>100</v>
      </c>
      <c r="J174" s="47">
        <f t="shared" si="21"/>
        <v>105.5554280731545</v>
      </c>
      <c r="K174" s="102"/>
    </row>
    <row r="175" spans="1:11" ht="25.5" customHeight="1">
      <c r="A175" s="37">
        <v>150</v>
      </c>
      <c r="B175" s="9">
        <v>416112</v>
      </c>
      <c r="C175" s="51" t="s">
        <v>146</v>
      </c>
      <c r="D175" s="221">
        <f>'буџет општи дио'!D256</f>
        <v>121970</v>
      </c>
      <c r="E175" s="221">
        <f>'буџет општи дио'!E256</f>
        <v>138000</v>
      </c>
      <c r="F175" s="221">
        <f>'буџет општи дио'!F256</f>
        <v>96059</v>
      </c>
      <c r="G175" s="221">
        <f>'буџет општи дио'!G256</f>
        <v>130737</v>
      </c>
      <c r="H175" s="221">
        <f>'буџет општи дио'!H256</f>
        <v>138000</v>
      </c>
      <c r="I175" s="54">
        <f t="shared" si="20"/>
        <v>100</v>
      </c>
      <c r="J175" s="54">
        <f t="shared" si="21"/>
        <v>105.5554280731545</v>
      </c>
      <c r="K175" s="106"/>
    </row>
    <row r="176" spans="1:11" ht="25.5" customHeight="1">
      <c r="A176" s="37">
        <v>151</v>
      </c>
      <c r="B176" s="37">
        <v>416114</v>
      </c>
      <c r="C176" s="51" t="s">
        <v>147</v>
      </c>
      <c r="D176" s="221">
        <f>'буџет општи дио'!D257</f>
        <v>28430</v>
      </c>
      <c r="E176" s="221">
        <f>'буџет општи дио'!E257</f>
        <v>25000</v>
      </c>
      <c r="F176" s="221">
        <f>'буџет општи дио'!F257</f>
        <v>19336</v>
      </c>
      <c r="G176" s="221">
        <f>'буџет општи дио'!G257</f>
        <v>25000</v>
      </c>
      <c r="H176" s="221">
        <f>'буџет општи дио'!H257</f>
        <v>25000</v>
      </c>
      <c r="I176" s="46">
        <f t="shared" si="20"/>
        <v>100</v>
      </c>
      <c r="J176" s="47">
        <f t="shared" si="21"/>
        <v>100</v>
      </c>
      <c r="K176" s="102"/>
    </row>
    <row r="177" spans="1:11" ht="25.5" customHeight="1">
      <c r="A177" s="37">
        <v>152</v>
      </c>
      <c r="B177" s="37">
        <v>416119</v>
      </c>
      <c r="C177" s="51" t="s">
        <v>148</v>
      </c>
      <c r="D177" s="221">
        <f>'буџет општи дио'!D258</f>
        <v>11971</v>
      </c>
      <c r="E177" s="221">
        <f>'буџет општи дио'!E258</f>
        <v>12000</v>
      </c>
      <c r="F177" s="221">
        <f>'буџет општи дио'!F258</f>
        <v>6539</v>
      </c>
      <c r="G177" s="221">
        <f>'буџет општи дио'!G258</f>
        <v>12000</v>
      </c>
      <c r="H177" s="221">
        <f>'буџет општи дио'!H258</f>
        <v>12000</v>
      </c>
      <c r="I177" s="46">
        <f>H177/E177*100</f>
        <v>100</v>
      </c>
      <c r="J177" s="47">
        <f>H177/G177*100</f>
        <v>100</v>
      </c>
      <c r="K177" s="102"/>
    </row>
    <row r="178" spans="1:11" ht="25.5" customHeight="1">
      <c r="A178" s="37">
        <v>153</v>
      </c>
      <c r="B178" s="37">
        <v>416119</v>
      </c>
      <c r="C178" s="51" t="s">
        <v>149</v>
      </c>
      <c r="D178" s="221">
        <f>'буџет општи дио'!D259</f>
        <v>4400</v>
      </c>
      <c r="E178" s="221">
        <f>'буџет општи дио'!E259</f>
        <v>4000</v>
      </c>
      <c r="F178" s="221">
        <f>'буџет општи дио'!F259</f>
        <v>3400</v>
      </c>
      <c r="G178" s="221">
        <f>'буџет општи дио'!G259</f>
        <v>4000</v>
      </c>
      <c r="H178" s="221">
        <f>'буџет општи дио'!H259</f>
        <v>4000</v>
      </c>
      <c r="I178" s="46">
        <f t="shared" si="20"/>
        <v>100</v>
      </c>
      <c r="J178" s="47">
        <f t="shared" si="21"/>
        <v>100</v>
      </c>
      <c r="K178" s="102"/>
    </row>
    <row r="179" spans="1:11" ht="24.75" customHeight="1">
      <c r="A179" s="37">
        <v>154</v>
      </c>
      <c r="B179" s="37">
        <v>416122</v>
      </c>
      <c r="C179" s="51" t="s">
        <v>150</v>
      </c>
      <c r="D179" s="221">
        <f>'буџет општи дио'!D260</f>
        <v>8343</v>
      </c>
      <c r="E179" s="221">
        <f>'буџет општи дио'!E260</f>
        <v>10000</v>
      </c>
      <c r="F179" s="221">
        <f>'буџет општи дио'!F260</f>
        <v>9185</v>
      </c>
      <c r="G179" s="221">
        <f>'буџет општи дио'!G260</f>
        <v>10000</v>
      </c>
      <c r="H179" s="221">
        <f>'буџет општи дио'!H260</f>
        <v>10000</v>
      </c>
      <c r="I179" s="46">
        <f t="shared" si="20"/>
        <v>100</v>
      </c>
      <c r="J179" s="47">
        <f t="shared" si="21"/>
        <v>100</v>
      </c>
      <c r="K179" s="102"/>
    </row>
    <row r="180" spans="1:11" ht="24.75" customHeight="1">
      <c r="A180" s="37">
        <v>155</v>
      </c>
      <c r="B180" s="37">
        <v>416124</v>
      </c>
      <c r="C180" s="51" t="s">
        <v>151</v>
      </c>
      <c r="D180" s="221">
        <f>'буџет општи дио'!D261</f>
        <v>61100</v>
      </c>
      <c r="E180" s="221">
        <f>'буџет општи дио'!E261</f>
        <v>85000</v>
      </c>
      <c r="F180" s="221">
        <f>'буџет општи дио'!F261</f>
        <v>53800</v>
      </c>
      <c r="G180" s="221">
        <f>'буџет општи дио'!G261</f>
        <v>76000</v>
      </c>
      <c r="H180" s="221">
        <f>'буџет општи дио'!H261</f>
        <v>76000</v>
      </c>
      <c r="I180" s="46">
        <f t="shared" si="20"/>
        <v>89.41176470588236</v>
      </c>
      <c r="J180" s="47">
        <f t="shared" si="21"/>
        <v>100</v>
      </c>
      <c r="K180" s="102"/>
    </row>
    <row r="181" spans="1:11" ht="24.75" customHeight="1">
      <c r="A181" s="37">
        <v>156</v>
      </c>
      <c r="B181" s="37">
        <v>416124</v>
      </c>
      <c r="C181" s="51" t="s">
        <v>152</v>
      </c>
      <c r="D181" s="221">
        <f>'буџет општи дио'!D262</f>
        <v>2600</v>
      </c>
      <c r="E181" s="221">
        <f>'буџет општи дио'!E262</f>
        <v>3000</v>
      </c>
      <c r="F181" s="221">
        <f>'буџет општи дио'!F262</f>
        <v>2500</v>
      </c>
      <c r="G181" s="221">
        <f>'буџет општи дио'!G262</f>
        <v>3000</v>
      </c>
      <c r="H181" s="221">
        <f>'буџет општи дио'!H262</f>
        <v>3000</v>
      </c>
      <c r="I181" s="46">
        <f t="shared" si="20"/>
        <v>100</v>
      </c>
      <c r="J181" s="47">
        <f t="shared" si="21"/>
        <v>100</v>
      </c>
      <c r="K181" s="102"/>
    </row>
    <row r="182" spans="1:11" ht="24.75" customHeight="1">
      <c r="A182" s="37">
        <v>157</v>
      </c>
      <c r="B182" s="37">
        <v>416126</v>
      </c>
      <c r="C182" s="51" t="s">
        <v>153</v>
      </c>
      <c r="D182" s="221">
        <f>'буџет општи дио'!D263</f>
        <v>8378</v>
      </c>
      <c r="E182" s="221">
        <f>'буџет општи дио'!E263</f>
        <v>10000</v>
      </c>
      <c r="F182" s="221">
        <f>'буџет општи дио'!F263</f>
        <v>8143</v>
      </c>
      <c r="G182" s="221">
        <f>'буџет општи дио'!G263</f>
        <v>10000</v>
      </c>
      <c r="H182" s="221">
        <f>'буџет општи дио'!H263</f>
        <v>20000</v>
      </c>
      <c r="I182" s="46">
        <f t="shared" si="20"/>
        <v>200</v>
      </c>
      <c r="J182" s="47">
        <f t="shared" si="21"/>
        <v>200</v>
      </c>
      <c r="K182" s="102"/>
    </row>
    <row r="183" spans="1:15" ht="24.75" customHeight="1">
      <c r="A183" s="37"/>
      <c r="B183" s="9"/>
      <c r="C183" s="51"/>
      <c r="D183" s="221"/>
      <c r="E183" s="221"/>
      <c r="F183" s="221"/>
      <c r="G183" s="221"/>
      <c r="H183" s="221"/>
      <c r="I183" s="54"/>
      <c r="J183" s="54"/>
      <c r="K183" s="2"/>
      <c r="L183" s="98"/>
      <c r="M183" s="2"/>
      <c r="O183" s="2"/>
    </row>
    <row r="184" spans="1:10" ht="24.75" customHeight="1">
      <c r="A184" s="9">
        <v>158</v>
      </c>
      <c r="B184" s="68">
        <v>416300</v>
      </c>
      <c r="C184" s="69" t="s">
        <v>732</v>
      </c>
      <c r="D184" s="242">
        <f>D185+D186+D187</f>
        <v>115923</v>
      </c>
      <c r="E184" s="242">
        <f>E185+E186+E187</f>
        <v>128000</v>
      </c>
      <c r="F184" s="242">
        <f>F185+F186+F187</f>
        <v>89437</v>
      </c>
      <c r="G184" s="242">
        <f>G185+G186+G187</f>
        <v>129000</v>
      </c>
      <c r="H184" s="242">
        <f>H185+H186+H187</f>
        <v>129000</v>
      </c>
      <c r="I184" s="66">
        <f>H184/E184*100</f>
        <v>100.78125</v>
      </c>
      <c r="J184" s="66">
        <f>H184/G184*100</f>
        <v>100</v>
      </c>
    </row>
    <row r="185" spans="1:11" ht="24.75" customHeight="1">
      <c r="A185" s="37">
        <v>159</v>
      </c>
      <c r="B185" s="37">
        <v>416313</v>
      </c>
      <c r="C185" s="51" t="s">
        <v>154</v>
      </c>
      <c r="D185" s="221">
        <f>'буџет општи дио'!D266</f>
        <v>2527</v>
      </c>
      <c r="E185" s="221">
        <f>'буџет општи дио'!E266</f>
        <v>3000</v>
      </c>
      <c r="F185" s="221">
        <f>'буџет општи дио'!F266</f>
        <v>2798</v>
      </c>
      <c r="G185" s="221">
        <f>'буџет општи дио'!G266</f>
        <v>4000</v>
      </c>
      <c r="H185" s="221">
        <f>'буџет општи дио'!H266</f>
        <v>4000</v>
      </c>
      <c r="I185" s="46">
        <f t="shared" si="20"/>
        <v>133.33333333333331</v>
      </c>
      <c r="J185" s="47">
        <f t="shared" si="21"/>
        <v>100</v>
      </c>
      <c r="K185" s="102"/>
    </row>
    <row r="186" spans="1:11" ht="24.75" customHeight="1">
      <c r="A186" s="9">
        <v>160</v>
      </c>
      <c r="B186" s="37">
        <v>416313</v>
      </c>
      <c r="C186" s="51" t="s">
        <v>155</v>
      </c>
      <c r="D186" s="221">
        <f>'буџет општи дио'!D267</f>
        <v>88396</v>
      </c>
      <c r="E186" s="221">
        <f>'буџет општи дио'!E267</f>
        <v>90000</v>
      </c>
      <c r="F186" s="221">
        <f>'буџет општи дио'!F267</f>
        <v>66789</v>
      </c>
      <c r="G186" s="221">
        <f>'буџет општи дио'!G267</f>
        <v>90000</v>
      </c>
      <c r="H186" s="221">
        <f>'буџет општи дио'!H267</f>
        <v>90000</v>
      </c>
      <c r="I186" s="46">
        <f t="shared" si="20"/>
        <v>100</v>
      </c>
      <c r="J186" s="47">
        <f t="shared" si="21"/>
        <v>100</v>
      </c>
      <c r="K186" s="102"/>
    </row>
    <row r="187" spans="1:11" ht="24.75" customHeight="1">
      <c r="A187" s="37">
        <v>161</v>
      </c>
      <c r="B187" s="37">
        <v>416323</v>
      </c>
      <c r="C187" s="51" t="s">
        <v>156</v>
      </c>
      <c r="D187" s="221">
        <f>'буџет општи дио'!D268</f>
        <v>25000</v>
      </c>
      <c r="E187" s="221">
        <f>'буџет општи дио'!E268</f>
        <v>35000</v>
      </c>
      <c r="F187" s="221">
        <f>'буџет општи дио'!F268</f>
        <v>19850</v>
      </c>
      <c r="G187" s="221">
        <f>'буџет општи дио'!G268</f>
        <v>35000</v>
      </c>
      <c r="H187" s="221">
        <f>'буџет општи дио'!H268</f>
        <v>35000</v>
      </c>
      <c r="I187" s="46">
        <f t="shared" si="20"/>
        <v>100</v>
      </c>
      <c r="J187" s="47">
        <f t="shared" si="21"/>
        <v>100</v>
      </c>
      <c r="K187" s="102"/>
    </row>
    <row r="188" spans="1:11" ht="24.75" customHeight="1">
      <c r="A188" s="37"/>
      <c r="B188" s="37"/>
      <c r="C188" s="51"/>
      <c r="D188" s="221"/>
      <c r="E188" s="221"/>
      <c r="F188" s="221"/>
      <c r="G188" s="221"/>
      <c r="H188" s="221"/>
      <c r="I188" s="46"/>
      <c r="J188" s="47"/>
      <c r="K188" s="102"/>
    </row>
    <row r="189" spans="1:10" s="5" customFormat="1" ht="24.75" customHeight="1">
      <c r="A189" s="12">
        <v>162</v>
      </c>
      <c r="B189" s="138" t="s">
        <v>535</v>
      </c>
      <c r="C189" s="44" t="s">
        <v>536</v>
      </c>
      <c r="D189" s="219">
        <f>D190</f>
        <v>31458</v>
      </c>
      <c r="E189" s="219">
        <f>E190</f>
        <v>5000</v>
      </c>
      <c r="F189" s="219">
        <f>F190</f>
        <v>2840</v>
      </c>
      <c r="G189" s="219">
        <f>G190</f>
        <v>5000</v>
      </c>
      <c r="H189" s="219">
        <f>H190</f>
        <v>5000</v>
      </c>
      <c r="I189" s="66">
        <f t="shared" si="20"/>
        <v>100</v>
      </c>
      <c r="J189" s="66">
        <f t="shared" si="21"/>
        <v>100</v>
      </c>
    </row>
    <row r="190" spans="1:10" s="5" customFormat="1" ht="25.5" customHeight="1">
      <c r="A190" s="9">
        <v>163</v>
      </c>
      <c r="B190" s="53" t="s">
        <v>538</v>
      </c>
      <c r="C190" s="51" t="s">
        <v>537</v>
      </c>
      <c r="D190" s="221">
        <v>31458</v>
      </c>
      <c r="E190" s="221">
        <v>5000</v>
      </c>
      <c r="F190" s="221">
        <v>2840</v>
      </c>
      <c r="G190" s="221">
        <v>5000</v>
      </c>
      <c r="H190" s="222">
        <v>5000</v>
      </c>
      <c r="I190" s="54">
        <f t="shared" si="20"/>
        <v>100</v>
      </c>
      <c r="J190" s="54">
        <f t="shared" si="21"/>
        <v>100</v>
      </c>
    </row>
    <row r="191" spans="1:10" s="5" customFormat="1" ht="24.75" customHeight="1">
      <c r="A191" s="9"/>
      <c r="B191" s="53"/>
      <c r="C191" s="51"/>
      <c r="D191" s="221"/>
      <c r="E191" s="221"/>
      <c r="F191" s="221"/>
      <c r="G191" s="221"/>
      <c r="H191" s="222"/>
      <c r="I191" s="63"/>
      <c r="J191" s="54"/>
    </row>
    <row r="192" spans="1:11" s="76" customFormat="1" ht="24.75" customHeight="1">
      <c r="A192" s="9">
        <v>164</v>
      </c>
      <c r="B192" s="72"/>
      <c r="C192" s="73" t="s">
        <v>157</v>
      </c>
      <c r="D192" s="221">
        <f>'буџет општи дио'!D272</f>
        <v>0</v>
      </c>
      <c r="E192" s="221">
        <f>'буџет општи дио'!E272</f>
        <v>10000</v>
      </c>
      <c r="F192" s="221">
        <v>0</v>
      </c>
      <c r="G192" s="221">
        <f>'буџет општи дио'!G272</f>
        <v>0</v>
      </c>
      <c r="H192" s="221">
        <f>'буџет општи дио'!H272</f>
        <v>50000</v>
      </c>
      <c r="I192" s="46">
        <f>H192/E192*100</f>
        <v>500</v>
      </c>
      <c r="J192" s="47" t="e">
        <f>H192/G192*100</f>
        <v>#DIV/0!</v>
      </c>
      <c r="K192" s="107"/>
    </row>
    <row r="193" spans="1:11" s="76" customFormat="1" ht="24.75" customHeight="1">
      <c r="A193" s="37"/>
      <c r="B193" s="72"/>
      <c r="C193" s="73"/>
      <c r="D193" s="255"/>
      <c r="E193" s="289"/>
      <c r="F193" s="255"/>
      <c r="G193" s="255"/>
      <c r="H193" s="255"/>
      <c r="I193" s="46"/>
      <c r="J193" s="47"/>
      <c r="K193" s="107"/>
    </row>
    <row r="194" spans="1:11" s="76" customFormat="1" ht="24.75" customHeight="1">
      <c r="A194" s="80">
        <v>165</v>
      </c>
      <c r="B194" s="77">
        <v>510000</v>
      </c>
      <c r="C194" s="78" t="s">
        <v>763</v>
      </c>
      <c r="D194" s="242">
        <f>D196+D203+D206+D211+D214+D217</f>
        <v>574149</v>
      </c>
      <c r="E194" s="242">
        <f>E196+E203+E206+E211+E214+E217</f>
        <v>465540</v>
      </c>
      <c r="F194" s="242">
        <f>F196+F203+F206+F211+F214+F217</f>
        <v>181559</v>
      </c>
      <c r="G194" s="242">
        <f>G196+G203+G206+G211+G214+G217</f>
        <v>1588899</v>
      </c>
      <c r="H194" s="242">
        <f>H196+H203+H206+H211+H214+H217</f>
        <v>1015948</v>
      </c>
      <c r="I194" s="50">
        <f>H194/E194*100</f>
        <v>218.23001245865018</v>
      </c>
      <c r="J194" s="43">
        <f>H194/G194*100</f>
        <v>63.94037632347934</v>
      </c>
      <c r="K194" s="107"/>
    </row>
    <row r="195" spans="1:11" s="76" customFormat="1" ht="24.75" customHeight="1">
      <c r="A195" s="80"/>
      <c r="B195" s="80"/>
      <c r="C195" s="82"/>
      <c r="D195" s="249"/>
      <c r="E195" s="290"/>
      <c r="F195" s="249"/>
      <c r="G195" s="249"/>
      <c r="H195" s="249"/>
      <c r="I195" s="46"/>
      <c r="J195" s="47"/>
      <c r="K195" s="107"/>
    </row>
    <row r="196" spans="1:11" s="76" customFormat="1" ht="24.75" customHeight="1">
      <c r="A196" s="80">
        <v>166</v>
      </c>
      <c r="B196" s="77">
        <v>511100</v>
      </c>
      <c r="C196" s="84" t="s">
        <v>762</v>
      </c>
      <c r="D196" s="247">
        <f>SUM(D197:D201)</f>
        <v>559475</v>
      </c>
      <c r="E196" s="247">
        <f>SUM(E197:E201)</f>
        <v>447240</v>
      </c>
      <c r="F196" s="247">
        <f>SUM(F197:F201)</f>
        <v>176388</v>
      </c>
      <c r="G196" s="247">
        <f>SUM(G197:G201)</f>
        <v>1575599</v>
      </c>
      <c r="H196" s="247">
        <f>SUM(H197:H201)</f>
        <v>956648</v>
      </c>
      <c r="I196" s="50">
        <f aca="true" t="shared" si="22" ref="I196:I201">H196/E196*100</f>
        <v>213.90036669349792</v>
      </c>
      <c r="J196" s="43">
        <f aca="true" t="shared" si="23" ref="J196:J201">H196/G196*100</f>
        <v>60.716464024158434</v>
      </c>
      <c r="K196" s="107"/>
    </row>
    <row r="197" spans="1:10" s="87" customFormat="1" ht="24.75" customHeight="1">
      <c r="A197" s="85">
        <v>167</v>
      </c>
      <c r="B197" s="86" t="s">
        <v>163</v>
      </c>
      <c r="C197" s="73" t="s">
        <v>164</v>
      </c>
      <c r="D197" s="231">
        <f>'буџет општи дио'!D285</f>
        <v>559475</v>
      </c>
      <c r="E197" s="231">
        <f>'буџет општи дио'!E285</f>
        <v>447240</v>
      </c>
      <c r="F197" s="231">
        <f>'буџет општи дио'!F285</f>
        <v>160972</v>
      </c>
      <c r="G197" s="231">
        <f>'буџет општи дио'!G285</f>
        <v>1575599</v>
      </c>
      <c r="H197" s="231">
        <f>'буџет општи дио'!H285</f>
        <v>501648</v>
      </c>
      <c r="I197" s="46">
        <f t="shared" si="22"/>
        <v>112.16528038636973</v>
      </c>
      <c r="J197" s="47">
        <f t="shared" si="23"/>
        <v>31.838557907183233</v>
      </c>
    </row>
    <row r="198" spans="1:12" s="87" customFormat="1" ht="25.5" customHeight="1">
      <c r="A198" s="80">
        <v>168</v>
      </c>
      <c r="B198" s="212" t="s">
        <v>751</v>
      </c>
      <c r="C198" s="213" t="s">
        <v>750</v>
      </c>
      <c r="D198" s="231">
        <f>'буџет општи дио'!D286</f>
        <v>0</v>
      </c>
      <c r="E198" s="231">
        <f>'буџет општи дио'!E286</f>
        <v>0</v>
      </c>
      <c r="F198" s="231">
        <f>'буџет општи дио'!F286</f>
        <v>0</v>
      </c>
      <c r="G198" s="231">
        <f>'буџет општи дио'!G286</f>
        <v>0</v>
      </c>
      <c r="H198" s="231">
        <f>'буџет општи дио'!H286</f>
        <v>450000</v>
      </c>
      <c r="I198" s="54" t="e">
        <f t="shared" si="22"/>
        <v>#DIV/0!</v>
      </c>
      <c r="J198" s="54" t="e">
        <f t="shared" si="23"/>
        <v>#DIV/0!</v>
      </c>
      <c r="L198" s="292"/>
    </row>
    <row r="199" spans="1:12" s="87" customFormat="1" ht="24.75" customHeight="1">
      <c r="A199" s="85">
        <v>169</v>
      </c>
      <c r="B199" s="212" t="s">
        <v>513</v>
      </c>
      <c r="C199" s="213" t="s">
        <v>653</v>
      </c>
      <c r="D199" s="231">
        <f>'буџет општи дио'!D287</f>
        <v>0</v>
      </c>
      <c r="E199" s="231">
        <f>'буџет општи дио'!E287</f>
        <v>0</v>
      </c>
      <c r="F199" s="231">
        <f>'буџет општи дио'!F287</f>
        <v>0</v>
      </c>
      <c r="G199" s="231">
        <f>'буџет општи дио'!G287</f>
        <v>0</v>
      </c>
      <c r="H199" s="231">
        <f>'буџет општи дио'!H287</f>
        <v>5000</v>
      </c>
      <c r="I199" s="54" t="e">
        <f t="shared" si="22"/>
        <v>#DIV/0!</v>
      </c>
      <c r="J199" s="54" t="e">
        <f t="shared" si="23"/>
        <v>#DIV/0!</v>
      </c>
      <c r="L199" s="292"/>
    </row>
    <row r="200" spans="1:10" s="87" customFormat="1" ht="24.75" customHeight="1">
      <c r="A200" s="80">
        <v>170</v>
      </c>
      <c r="B200" s="212" t="s">
        <v>512</v>
      </c>
      <c r="C200" s="213" t="s">
        <v>514</v>
      </c>
      <c r="D200" s="231">
        <f>'буџет општи дио'!D288</f>
        <v>0</v>
      </c>
      <c r="E200" s="231">
        <f>'буџет општи дио'!E288</f>
        <v>0</v>
      </c>
      <c r="F200" s="231">
        <f>'буџет општи дио'!F288</f>
        <v>6880</v>
      </c>
      <c r="G200" s="231">
        <f>'буџет општи дио'!G288</f>
        <v>0</v>
      </c>
      <c r="H200" s="231">
        <f>'буџет општи дио'!H288</f>
        <v>0</v>
      </c>
      <c r="I200" s="46" t="e">
        <f t="shared" si="22"/>
        <v>#DIV/0!</v>
      </c>
      <c r="J200" s="47" t="e">
        <f t="shared" si="23"/>
        <v>#DIV/0!</v>
      </c>
    </row>
    <row r="201" spans="1:10" s="87" customFormat="1" ht="24.75" customHeight="1">
      <c r="A201" s="85">
        <v>171</v>
      </c>
      <c r="B201" s="212" t="s">
        <v>515</v>
      </c>
      <c r="C201" s="213" t="s">
        <v>516</v>
      </c>
      <c r="D201" s="231">
        <f>'буџет општи дио'!D289</f>
        <v>0</v>
      </c>
      <c r="E201" s="231">
        <f>'буџет општи дио'!E289</f>
        <v>0</v>
      </c>
      <c r="F201" s="231">
        <f>'буџет општи дио'!F289</f>
        <v>8536</v>
      </c>
      <c r="G201" s="231">
        <f>'буџет општи дио'!G289</f>
        <v>0</v>
      </c>
      <c r="H201" s="231">
        <f>'буџет општи дио'!H289</f>
        <v>0</v>
      </c>
      <c r="I201" s="89" t="e">
        <f t="shared" si="22"/>
        <v>#DIV/0!</v>
      </c>
      <c r="J201" s="89" t="e">
        <f t="shared" si="23"/>
        <v>#DIV/0!</v>
      </c>
    </row>
    <row r="202" spans="1:11" s="76" customFormat="1" ht="24.75" customHeight="1">
      <c r="A202" s="80"/>
      <c r="B202" s="80"/>
      <c r="C202" s="82"/>
      <c r="D202" s="221"/>
      <c r="E202" s="231"/>
      <c r="F202" s="221"/>
      <c r="G202" s="221"/>
      <c r="H202" s="221"/>
      <c r="I202" s="46"/>
      <c r="J202" s="47"/>
      <c r="K202" s="107"/>
    </row>
    <row r="203" spans="1:13" s="5" customFormat="1" ht="24.75" customHeight="1">
      <c r="A203" s="9">
        <v>172</v>
      </c>
      <c r="B203" s="138" t="s">
        <v>484</v>
      </c>
      <c r="C203" s="39" t="s">
        <v>485</v>
      </c>
      <c r="D203" s="219">
        <f>D204</f>
        <v>0</v>
      </c>
      <c r="E203" s="219">
        <f>E204</f>
        <v>0</v>
      </c>
      <c r="F203" s="219">
        <f>F204</f>
        <v>0</v>
      </c>
      <c r="G203" s="219">
        <f>G204</f>
        <v>0</v>
      </c>
      <c r="H203" s="219">
        <f>H204</f>
        <v>0</v>
      </c>
      <c r="I203" s="66" t="e">
        <f>H203/E203*100</f>
        <v>#DIV/0!</v>
      </c>
      <c r="J203" s="66" t="e">
        <f>H203/G203*100</f>
        <v>#DIV/0!</v>
      </c>
      <c r="L203" s="103"/>
      <c r="M203" s="103"/>
    </row>
    <row r="204" spans="1:13" s="87" customFormat="1" ht="24.75" customHeight="1">
      <c r="A204" s="85">
        <v>173</v>
      </c>
      <c r="B204" s="212" t="s">
        <v>500</v>
      </c>
      <c r="C204" s="213" t="s">
        <v>640</v>
      </c>
      <c r="D204" s="231">
        <f>'буџет општи дио'!D292</f>
        <v>0</v>
      </c>
      <c r="E204" s="231">
        <f>'буџет општи дио'!E292</f>
        <v>0</v>
      </c>
      <c r="F204" s="231">
        <f>'буџет општи дио'!F292</f>
        <v>0</v>
      </c>
      <c r="G204" s="231">
        <f>'буџет општи дио'!G292</f>
        <v>0</v>
      </c>
      <c r="H204" s="231">
        <f>'буџет општи дио'!H292</f>
        <v>0</v>
      </c>
      <c r="I204" s="54" t="e">
        <f>H204/E204*100</f>
        <v>#DIV/0!</v>
      </c>
      <c r="J204" s="54" t="e">
        <f>H204/G204*100</f>
        <v>#DIV/0!</v>
      </c>
      <c r="L204" s="109"/>
      <c r="M204" s="109"/>
    </row>
    <row r="205" spans="1:13" s="87" customFormat="1" ht="24.75" customHeight="1">
      <c r="A205" s="85"/>
      <c r="B205" s="86"/>
      <c r="C205" s="73"/>
      <c r="D205" s="231"/>
      <c r="E205" s="231"/>
      <c r="F205" s="231"/>
      <c r="G205" s="231"/>
      <c r="H205" s="231"/>
      <c r="I205" s="63"/>
      <c r="J205" s="54"/>
      <c r="L205" s="109"/>
      <c r="M205" s="109"/>
    </row>
    <row r="206" spans="1:11" s="79" customFormat="1" ht="24.75" customHeight="1">
      <c r="A206" s="80">
        <v>174</v>
      </c>
      <c r="B206" s="77">
        <v>511300</v>
      </c>
      <c r="C206" s="78" t="s">
        <v>764</v>
      </c>
      <c r="D206" s="219">
        <f>SUM(D207:D209)</f>
        <v>11451</v>
      </c>
      <c r="E206" s="247">
        <f>SUM(E207:E209)</f>
        <v>18300</v>
      </c>
      <c r="F206" s="219">
        <f>SUM(F207:F209)</f>
        <v>5171</v>
      </c>
      <c r="G206" s="219">
        <f>SUM(G207:G209)</f>
        <v>13300</v>
      </c>
      <c r="H206" s="219">
        <f>SUM(H207:H209)</f>
        <v>14300</v>
      </c>
      <c r="I206" s="50">
        <f aca="true" t="shared" si="24" ref="I206:I212">H206/E206*100</f>
        <v>78.14207650273224</v>
      </c>
      <c r="J206" s="43">
        <f aca="true" t="shared" si="25" ref="J206:J212">H206/G206*100</f>
        <v>107.51879699248121</v>
      </c>
      <c r="K206" s="110"/>
    </row>
    <row r="207" spans="1:11" s="76" customFormat="1" ht="24.75" customHeight="1">
      <c r="A207" s="80">
        <v>175</v>
      </c>
      <c r="B207" s="80">
        <v>511300</v>
      </c>
      <c r="C207" s="88" t="s">
        <v>165</v>
      </c>
      <c r="D207" s="231">
        <f>'буџет општи дио'!D295</f>
        <v>10579</v>
      </c>
      <c r="E207" s="231">
        <f>'буџет општи дио'!E295</f>
        <v>13000</v>
      </c>
      <c r="F207" s="231">
        <f>'буџет општи дио'!F295</f>
        <v>4872</v>
      </c>
      <c r="G207" s="231">
        <f>'буџет општи дио'!G295</f>
        <v>13000</v>
      </c>
      <c r="H207" s="231">
        <f>'буџет општи дио'!H295</f>
        <v>13000</v>
      </c>
      <c r="I207" s="46">
        <f t="shared" si="24"/>
        <v>100</v>
      </c>
      <c r="J207" s="47">
        <f t="shared" si="25"/>
        <v>100</v>
      </c>
      <c r="K207" s="107"/>
    </row>
    <row r="208" spans="1:12" ht="24.75" customHeight="1">
      <c r="A208" s="80">
        <v>176</v>
      </c>
      <c r="B208" s="9">
        <v>511362</v>
      </c>
      <c r="C208" s="51" t="s">
        <v>406</v>
      </c>
      <c r="D208" s="231">
        <f>'буџет општи дио'!D296</f>
        <v>0</v>
      </c>
      <c r="E208" s="231">
        <f>'буџет општи дио'!E296</f>
        <v>300</v>
      </c>
      <c r="F208" s="231">
        <f>'буџет општи дио'!F296</f>
        <v>299</v>
      </c>
      <c r="G208" s="231">
        <f>'буџет општи дио'!G296</f>
        <v>300</v>
      </c>
      <c r="H208" s="231">
        <f>'буџет општи дио'!H296</f>
        <v>1300</v>
      </c>
      <c r="I208" s="54">
        <f>H208/E208*100</f>
        <v>433.3333333333333</v>
      </c>
      <c r="J208" s="54">
        <f>H208/G208*100</f>
        <v>433.3333333333333</v>
      </c>
      <c r="L208" s="2"/>
    </row>
    <row r="209" spans="1:11" s="76" customFormat="1" ht="24.75" customHeight="1">
      <c r="A209" s="80">
        <v>177</v>
      </c>
      <c r="B209" s="80">
        <v>511373</v>
      </c>
      <c r="C209" s="82" t="s">
        <v>166</v>
      </c>
      <c r="D209" s="231">
        <f>'буџет општи дио'!D297</f>
        <v>872</v>
      </c>
      <c r="E209" s="231">
        <f>'буџет општи дио'!E297</f>
        <v>5000</v>
      </c>
      <c r="F209" s="231">
        <f>'буџет општи дио'!F297</f>
        <v>0</v>
      </c>
      <c r="G209" s="231">
        <f>'буџет општи дио'!G297</f>
        <v>0</v>
      </c>
      <c r="H209" s="231">
        <f>'буџет општи дио'!H297</f>
        <v>0</v>
      </c>
      <c r="I209" s="46">
        <f t="shared" si="24"/>
        <v>0</v>
      </c>
      <c r="J209" s="47" t="e">
        <f t="shared" si="25"/>
        <v>#DIV/0!</v>
      </c>
      <c r="K209" s="107"/>
    </row>
    <row r="210" spans="1:11" s="76" customFormat="1" ht="24.75" customHeight="1">
      <c r="A210" s="80"/>
      <c r="B210" s="80"/>
      <c r="C210" s="82"/>
      <c r="D210" s="221"/>
      <c r="E210" s="231"/>
      <c r="F210" s="221"/>
      <c r="G210" s="221"/>
      <c r="H210" s="221"/>
      <c r="I210" s="46"/>
      <c r="J210" s="47"/>
      <c r="K210" s="107"/>
    </row>
    <row r="211" spans="1:11" s="79" customFormat="1" ht="24.75" customHeight="1">
      <c r="A211" s="80">
        <v>178</v>
      </c>
      <c r="B211" s="77">
        <v>511700</v>
      </c>
      <c r="C211" s="78" t="s">
        <v>167</v>
      </c>
      <c r="D211" s="219">
        <f>D212</f>
        <v>0</v>
      </c>
      <c r="E211" s="247">
        <f>E212</f>
        <v>0</v>
      </c>
      <c r="F211" s="219">
        <f>F212</f>
        <v>0</v>
      </c>
      <c r="G211" s="219">
        <f>G212</f>
        <v>0</v>
      </c>
      <c r="H211" s="219">
        <f>H212</f>
        <v>20000</v>
      </c>
      <c r="I211" s="50" t="e">
        <f t="shared" si="24"/>
        <v>#DIV/0!</v>
      </c>
      <c r="J211" s="43" t="e">
        <f t="shared" si="25"/>
        <v>#DIV/0!</v>
      </c>
      <c r="K211" s="110"/>
    </row>
    <row r="212" spans="1:11" s="76" customFormat="1" ht="25.5" customHeight="1">
      <c r="A212" s="80">
        <v>179</v>
      </c>
      <c r="B212" s="61" t="s">
        <v>502</v>
      </c>
      <c r="C212" s="51" t="s">
        <v>555</v>
      </c>
      <c r="D212" s="231">
        <f>'буџет општи дио'!D300</f>
        <v>0</v>
      </c>
      <c r="E212" s="231">
        <f>'буџет општи дио'!E300</f>
        <v>0</v>
      </c>
      <c r="F212" s="231">
        <f>'буџет општи дио'!F300</f>
        <v>0</v>
      </c>
      <c r="G212" s="231">
        <f>'буџет општи дио'!G300</f>
        <v>0</v>
      </c>
      <c r="H212" s="231">
        <f>'буџет општи дио'!H300</f>
        <v>20000</v>
      </c>
      <c r="I212" s="46" t="e">
        <f t="shared" si="24"/>
        <v>#DIV/0!</v>
      </c>
      <c r="J212" s="47" t="e">
        <f t="shared" si="25"/>
        <v>#DIV/0!</v>
      </c>
      <c r="K212" s="107"/>
    </row>
    <row r="213" spans="1:11" s="76" customFormat="1" ht="24" customHeight="1">
      <c r="A213" s="80"/>
      <c r="B213" s="80"/>
      <c r="C213" s="88"/>
      <c r="D213" s="221"/>
      <c r="E213" s="231"/>
      <c r="F213" s="221"/>
      <c r="G213" s="221"/>
      <c r="H213" s="221"/>
      <c r="I213" s="46"/>
      <c r="J213" s="47"/>
      <c r="K213" s="107"/>
    </row>
    <row r="214" spans="1:11" ht="24.75" customHeight="1">
      <c r="A214" s="37">
        <v>180</v>
      </c>
      <c r="B214" s="38">
        <v>513000</v>
      </c>
      <c r="C214" s="39" t="s">
        <v>168</v>
      </c>
      <c r="D214" s="219">
        <f>D215</f>
        <v>0</v>
      </c>
      <c r="E214" s="219">
        <f>E215</f>
        <v>0</v>
      </c>
      <c r="F214" s="219">
        <f>F215</f>
        <v>0</v>
      </c>
      <c r="G214" s="219">
        <f>G215</f>
        <v>0</v>
      </c>
      <c r="H214" s="219">
        <f>H215</f>
        <v>25000</v>
      </c>
      <c r="I214" s="50" t="e">
        <f>H214/E214*100</f>
        <v>#DIV/0!</v>
      </c>
      <c r="J214" s="43" t="e">
        <f>H214/G214*100</f>
        <v>#DIV/0!</v>
      </c>
      <c r="K214" s="100"/>
    </row>
    <row r="215" spans="1:11" ht="24.75" customHeight="1">
      <c r="A215" s="37">
        <v>181</v>
      </c>
      <c r="B215" s="37">
        <v>513113</v>
      </c>
      <c r="C215" s="45" t="s">
        <v>169</v>
      </c>
      <c r="D215" s="221">
        <f>'буџет општи дио'!D303</f>
        <v>0</v>
      </c>
      <c r="E215" s="221">
        <f>'буџет општи дио'!E303</f>
        <v>0</v>
      </c>
      <c r="F215" s="221">
        <f>'буџет општи дио'!F303</f>
        <v>0</v>
      </c>
      <c r="G215" s="221">
        <f>'буџет општи дио'!G303</f>
        <v>0</v>
      </c>
      <c r="H215" s="221">
        <f>'буџет општи дио'!H303</f>
        <v>25000</v>
      </c>
      <c r="I215" s="46" t="e">
        <f>H215/E215*100</f>
        <v>#DIV/0!</v>
      </c>
      <c r="J215" s="47" t="e">
        <f>H215/G215*100</f>
        <v>#DIV/0!</v>
      </c>
      <c r="K215" s="102"/>
    </row>
    <row r="216" spans="1:11" ht="24.75" customHeight="1">
      <c r="A216" s="37"/>
      <c r="B216" s="37"/>
      <c r="C216" s="45"/>
      <c r="D216" s="221"/>
      <c r="E216" s="221"/>
      <c r="F216" s="221"/>
      <c r="G216" s="221"/>
      <c r="H216" s="221"/>
      <c r="I216" s="46"/>
      <c r="J216" s="47"/>
      <c r="K216" s="102"/>
    </row>
    <row r="217" spans="1:11" s="79" customFormat="1" ht="25.5" customHeight="1">
      <c r="A217" s="37">
        <v>182</v>
      </c>
      <c r="B217" s="81">
        <v>517100</v>
      </c>
      <c r="C217" s="69" t="s">
        <v>170</v>
      </c>
      <c r="D217" s="232">
        <f>D218</f>
        <v>3223</v>
      </c>
      <c r="E217" s="242">
        <f>E218</f>
        <v>0</v>
      </c>
      <c r="F217" s="232">
        <f>F218</f>
        <v>0</v>
      </c>
      <c r="G217" s="232">
        <f>G218</f>
        <v>0</v>
      </c>
      <c r="H217" s="232">
        <f>H218</f>
        <v>0</v>
      </c>
      <c r="I217" s="46" t="e">
        <f>H217/E217*100</f>
        <v>#DIV/0!</v>
      </c>
      <c r="J217" s="47" t="e">
        <f>H217/G217*100</f>
        <v>#DIV/0!</v>
      </c>
      <c r="K217" s="111"/>
    </row>
    <row r="218" spans="1:10" s="87" customFormat="1" ht="25.5" customHeight="1">
      <c r="A218" s="37">
        <v>183</v>
      </c>
      <c r="B218" s="85">
        <v>517112</v>
      </c>
      <c r="C218" s="88" t="s">
        <v>171</v>
      </c>
      <c r="D218" s="291">
        <f>'буџет општи дио'!D306</f>
        <v>3223</v>
      </c>
      <c r="E218" s="291">
        <f>'буџет општи дио'!E306</f>
        <v>0</v>
      </c>
      <c r="F218" s="291">
        <f>'буџет општи дио'!F306</f>
        <v>0</v>
      </c>
      <c r="G218" s="291">
        <f>'буџет општи дио'!G306</f>
        <v>0</v>
      </c>
      <c r="H218" s="291">
        <f>'буџет општи дио'!H306</f>
        <v>0</v>
      </c>
      <c r="I218" s="46" t="e">
        <f>H218/E218*100</f>
        <v>#DIV/0!</v>
      </c>
      <c r="J218" s="47" t="e">
        <f>H218/G218*100</f>
        <v>#DIV/0!</v>
      </c>
    </row>
    <row r="219" spans="1:10" s="87" customFormat="1" ht="25.5" customHeight="1">
      <c r="A219" s="85"/>
      <c r="B219" s="85"/>
      <c r="C219" s="88"/>
      <c r="D219" s="220"/>
      <c r="E219" s="291"/>
      <c r="F219" s="220"/>
      <c r="G219" s="220"/>
      <c r="H219" s="220"/>
      <c r="I219" s="46"/>
      <c r="J219" s="47"/>
    </row>
    <row r="220" spans="1:11" s="76" customFormat="1" ht="25.5" customHeight="1">
      <c r="A220" s="80">
        <v>184</v>
      </c>
      <c r="B220" s="72"/>
      <c r="C220" s="78" t="s">
        <v>733</v>
      </c>
      <c r="D220" s="252">
        <f>D7+D194</f>
        <v>3321905</v>
      </c>
      <c r="E220" s="248">
        <f>E7+E194</f>
        <v>3445926</v>
      </c>
      <c r="F220" s="252">
        <f>F7+F194</f>
        <v>2085801</v>
      </c>
      <c r="G220" s="252">
        <f>G7+G194</f>
        <v>4433284</v>
      </c>
      <c r="H220" s="252">
        <f>H7+H194</f>
        <v>4006878</v>
      </c>
      <c r="I220" s="50">
        <f>H220/E220*100</f>
        <v>116.27870128377684</v>
      </c>
      <c r="J220" s="43">
        <f>H220/G220*100</f>
        <v>90.38171251830471</v>
      </c>
      <c r="K220" s="107"/>
    </row>
    <row r="221" spans="1:10" ht="25.5" customHeight="1">
      <c r="A221" s="92"/>
      <c r="B221" s="92"/>
      <c r="C221" s="93"/>
      <c r="D221" s="256"/>
      <c r="E221" s="257"/>
      <c r="F221" s="257"/>
      <c r="G221" s="256"/>
      <c r="H221" s="256"/>
      <c r="I221" s="96"/>
      <c r="J221" s="96"/>
    </row>
    <row r="222" spans="1:10" ht="25.5" customHeight="1">
      <c r="A222" s="92"/>
      <c r="B222" s="4"/>
      <c r="C222" s="97"/>
      <c r="D222" s="256"/>
      <c r="E222" s="257"/>
      <c r="F222" s="257"/>
      <c r="G222" s="256"/>
      <c r="H222" s="256"/>
      <c r="I222" s="96"/>
      <c r="J222" s="96"/>
    </row>
    <row r="223" ht="25.5" customHeight="1"/>
    <row r="224" spans="1:11" s="3" customFormat="1" ht="12.75">
      <c r="A224" s="1"/>
      <c r="B224" s="1"/>
      <c r="C224" s="2"/>
      <c r="D224" s="234"/>
      <c r="E224" s="234"/>
      <c r="F224" s="234"/>
      <c r="G224" s="234"/>
      <c r="H224" s="234"/>
      <c r="I224" s="211"/>
      <c r="J224" s="211"/>
      <c r="K224" s="2"/>
    </row>
    <row r="225" spans="1:11" s="3" customFormat="1" ht="12.75">
      <c r="A225" s="1"/>
      <c r="B225" s="1"/>
      <c r="C225" s="2"/>
      <c r="D225" s="234"/>
      <c r="E225" s="234"/>
      <c r="F225" s="234"/>
      <c r="G225" s="234"/>
      <c r="H225" s="234"/>
      <c r="I225" s="211"/>
      <c r="J225" s="211"/>
      <c r="K225" s="2"/>
    </row>
    <row r="242" ht="12.75">
      <c r="C242" s="26"/>
    </row>
  </sheetData>
  <sheetProtection/>
  <mergeCells count="12">
    <mergeCell ref="H3:H5"/>
    <mergeCell ref="I4:I5"/>
    <mergeCell ref="J4:J5"/>
    <mergeCell ref="A1:J1"/>
    <mergeCell ref="A2:J2"/>
    <mergeCell ref="A3:A6"/>
    <mergeCell ref="B3:B5"/>
    <mergeCell ref="C3:C5"/>
    <mergeCell ref="E3:E5"/>
    <mergeCell ref="D3:D5"/>
    <mergeCell ref="F3:F5"/>
    <mergeCell ref="G3:G5"/>
  </mergeCells>
  <printOptions/>
  <pageMargins left="0.3937007874015748" right="0.15748031496062992" top="0.3937007874015748" bottom="0.2755905511811024" header="0.5118110236220472" footer="0.5118110236220472"/>
  <pageSetup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Q42"/>
  <sheetViews>
    <sheetView zoomScalePageLayoutView="0" workbookViewId="0" topLeftCell="A1">
      <selection activeCell="G3" sqref="G3:G5"/>
    </sheetView>
  </sheetViews>
  <sheetFormatPr defaultColWidth="9.140625" defaultRowHeight="12.75"/>
  <cols>
    <col min="1" max="1" width="5.28125" style="1" customWidth="1"/>
    <col min="2" max="2" width="7.421875" style="1" customWidth="1"/>
    <col min="3" max="3" width="44.00390625" style="2" customWidth="1"/>
    <col min="4" max="7" width="11.7109375" style="2" customWidth="1"/>
    <col min="8" max="9" width="7.00390625" style="3" customWidth="1"/>
  </cols>
  <sheetData>
    <row r="1" spans="1:9" s="5" customFormat="1" ht="18.75" customHeight="1">
      <c r="A1" s="312" t="s">
        <v>769</v>
      </c>
      <c r="B1" s="312"/>
      <c r="C1" s="312"/>
      <c r="D1" s="312"/>
      <c r="E1" s="312"/>
      <c r="F1" s="312"/>
      <c r="G1" s="312"/>
      <c r="H1" s="312"/>
      <c r="I1" s="312"/>
    </row>
    <row r="2" spans="1:9" s="5" customFormat="1" ht="18.75" customHeight="1">
      <c r="A2" s="313" t="s">
        <v>193</v>
      </c>
      <c r="B2" s="313"/>
      <c r="C2" s="313"/>
      <c r="D2" s="313"/>
      <c r="E2" s="313"/>
      <c r="F2" s="313"/>
      <c r="G2" s="313"/>
      <c r="H2" s="313"/>
      <c r="I2" s="313"/>
    </row>
    <row r="3" spans="1:9" ht="12.75" customHeight="1">
      <c r="A3" s="316" t="s">
        <v>1</v>
      </c>
      <c r="B3" s="315" t="s">
        <v>2</v>
      </c>
      <c r="C3" s="316" t="s">
        <v>3</v>
      </c>
      <c r="D3" s="315" t="s">
        <v>469</v>
      </c>
      <c r="E3" s="315" t="s">
        <v>493</v>
      </c>
      <c r="F3" s="315" t="s">
        <v>471</v>
      </c>
      <c r="G3" s="310" t="s">
        <v>766</v>
      </c>
      <c r="H3" s="7" t="s">
        <v>4</v>
      </c>
      <c r="I3" s="7" t="s">
        <v>4</v>
      </c>
    </row>
    <row r="4" spans="1:9" ht="12.75">
      <c r="A4" s="316"/>
      <c r="B4" s="315"/>
      <c r="C4" s="316"/>
      <c r="D4" s="315"/>
      <c r="E4" s="315"/>
      <c r="F4" s="315"/>
      <c r="G4" s="310"/>
      <c r="H4" s="311" t="s">
        <v>5</v>
      </c>
      <c r="I4" s="311" t="s">
        <v>6</v>
      </c>
    </row>
    <row r="5" spans="1:9" ht="12.75">
      <c r="A5" s="316"/>
      <c r="B5" s="315"/>
      <c r="C5" s="316"/>
      <c r="D5" s="315"/>
      <c r="E5" s="315"/>
      <c r="F5" s="315"/>
      <c r="G5" s="310"/>
      <c r="H5" s="311"/>
      <c r="I5" s="311"/>
    </row>
    <row r="6" spans="1:9" s="11" customFormat="1" ht="24.75" customHeight="1">
      <c r="A6" s="316"/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10">
        <v>7</v>
      </c>
      <c r="I6" s="10">
        <v>8</v>
      </c>
    </row>
    <row r="7" spans="1:9" s="11" customFormat="1" ht="24.75" customHeight="1">
      <c r="A7" s="112">
        <v>1</v>
      </c>
      <c r="B7" s="9"/>
      <c r="C7" s="68" t="s">
        <v>492</v>
      </c>
      <c r="D7" s="113">
        <f>D8+D19</f>
        <v>-354934</v>
      </c>
      <c r="E7" s="114">
        <f>E8+E19</f>
        <v>-261711</v>
      </c>
      <c r="F7" s="114">
        <f>F8+F19+F20</f>
        <v>-45973</v>
      </c>
      <c r="G7" s="114">
        <f>G8+G19+G20</f>
        <v>148003</v>
      </c>
      <c r="H7" s="115">
        <f>G7/D7*100</f>
        <v>-41.69873835699031</v>
      </c>
      <c r="I7" s="116">
        <f>G7/F7*100</f>
        <v>-321.9346137950536</v>
      </c>
    </row>
    <row r="8" spans="1:9" s="11" customFormat="1" ht="24.75" customHeight="1">
      <c r="A8" s="112">
        <v>2</v>
      </c>
      <c r="B8" s="9"/>
      <c r="C8" s="68" t="s">
        <v>194</v>
      </c>
      <c r="D8" s="113">
        <f>D9-D13</f>
        <v>-354934</v>
      </c>
      <c r="E8" s="114">
        <f>E9-E13</f>
        <v>-261711</v>
      </c>
      <c r="F8" s="114">
        <f>F9-F13</f>
        <v>-355081</v>
      </c>
      <c r="G8" s="114">
        <f>G9-G13</f>
        <v>-301997</v>
      </c>
      <c r="H8" s="115">
        <f>G8/D8*100</f>
        <v>85.08539615815897</v>
      </c>
      <c r="I8" s="116">
        <f>G8/F8*100</f>
        <v>85.05017165097541</v>
      </c>
    </row>
    <row r="9" spans="1:10" s="79" customFormat="1" ht="25.5" customHeight="1">
      <c r="A9" s="80">
        <v>3</v>
      </c>
      <c r="B9" s="77">
        <v>920000</v>
      </c>
      <c r="C9" s="78" t="s">
        <v>174</v>
      </c>
      <c r="D9" s="25">
        <f aca="true" t="shared" si="0" ref="D9:G10">D10</f>
        <v>0</v>
      </c>
      <c r="E9" s="40">
        <f t="shared" si="0"/>
        <v>0</v>
      </c>
      <c r="F9" s="40">
        <f t="shared" si="0"/>
        <v>0</v>
      </c>
      <c r="G9" s="40">
        <f t="shared" si="0"/>
        <v>0</v>
      </c>
      <c r="H9" s="115" t="e">
        <f aca="true" t="shared" si="1" ref="H9:H16">G9/D9*100</f>
        <v>#DIV/0!</v>
      </c>
      <c r="I9" s="116" t="e">
        <f aca="true" t="shared" si="2" ref="I9:I16">G9/F9*100</f>
        <v>#DIV/0!</v>
      </c>
      <c r="J9" s="111"/>
    </row>
    <row r="10" spans="1:10" s="79" customFormat="1" ht="25.5" customHeight="1">
      <c r="A10" s="80">
        <v>4</v>
      </c>
      <c r="B10" s="77">
        <v>921000</v>
      </c>
      <c r="C10" s="78" t="s">
        <v>175</v>
      </c>
      <c r="D10" s="25">
        <f t="shared" si="0"/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115" t="e">
        <f t="shared" si="1"/>
        <v>#DIV/0!</v>
      </c>
      <c r="I10" s="116" t="e">
        <f t="shared" si="2"/>
        <v>#DIV/0!</v>
      </c>
      <c r="J10" s="111"/>
    </row>
    <row r="11" spans="1:11" s="79" customFormat="1" ht="25.5" customHeight="1">
      <c r="A11" s="80">
        <v>5</v>
      </c>
      <c r="B11" s="72">
        <v>921241</v>
      </c>
      <c r="C11" s="73" t="s">
        <v>176</v>
      </c>
      <c r="D11" s="74">
        <f>'буџет општи дио'!E317</f>
        <v>0</v>
      </c>
      <c r="E11" s="74">
        <f>'буџет општи дио'!F317</f>
        <v>0</v>
      </c>
      <c r="F11" s="74">
        <f>'буџет општи дио'!G317</f>
        <v>0</v>
      </c>
      <c r="G11" s="74">
        <f>'буџет општи дио'!H317</f>
        <v>0</v>
      </c>
      <c r="H11" s="46" t="e">
        <f t="shared" si="1"/>
        <v>#DIV/0!</v>
      </c>
      <c r="I11" s="47" t="e">
        <f t="shared" si="2"/>
        <v>#DIV/0!</v>
      </c>
      <c r="K11" s="117"/>
    </row>
    <row r="12" spans="1:10" s="79" customFormat="1" ht="25.5" customHeight="1">
      <c r="A12" s="80"/>
      <c r="B12" s="77"/>
      <c r="C12" s="73"/>
      <c r="D12" s="108"/>
      <c r="E12" s="74"/>
      <c r="F12" s="74"/>
      <c r="G12" s="74"/>
      <c r="H12" s="118"/>
      <c r="I12" s="10"/>
      <c r="J12" s="111"/>
    </row>
    <row r="13" spans="1:10" ht="25.5" customHeight="1">
      <c r="A13" s="37">
        <v>6</v>
      </c>
      <c r="B13" s="77">
        <v>620000</v>
      </c>
      <c r="C13" s="39" t="s">
        <v>177</v>
      </c>
      <c r="D13" s="16">
        <f>D14</f>
        <v>354934</v>
      </c>
      <c r="E13" s="16">
        <f>E14</f>
        <v>261711</v>
      </c>
      <c r="F13" s="16">
        <f>F14</f>
        <v>355081</v>
      </c>
      <c r="G13" s="16">
        <f>G14</f>
        <v>301997</v>
      </c>
      <c r="H13" s="115">
        <f t="shared" si="1"/>
        <v>85.08539615815897</v>
      </c>
      <c r="I13" s="116">
        <f t="shared" si="2"/>
        <v>85.05017165097541</v>
      </c>
      <c r="J13" s="101"/>
    </row>
    <row r="14" spans="1:10" ht="25.5" customHeight="1">
      <c r="A14" s="37">
        <v>7</v>
      </c>
      <c r="B14" s="38">
        <v>621300</v>
      </c>
      <c r="C14" s="39" t="s">
        <v>195</v>
      </c>
      <c r="D14" s="27">
        <f>D15+D16+D17</f>
        <v>354934</v>
      </c>
      <c r="E14" s="27">
        <f>E15+E16+E17</f>
        <v>261711</v>
      </c>
      <c r="F14" s="27">
        <f>F15+F16+F17</f>
        <v>355081</v>
      </c>
      <c r="G14" s="27">
        <f>G15+G16+G17</f>
        <v>301997</v>
      </c>
      <c r="H14" s="115">
        <f t="shared" si="1"/>
        <v>85.08539615815897</v>
      </c>
      <c r="I14" s="116">
        <f t="shared" si="2"/>
        <v>85.05017165097541</v>
      </c>
      <c r="J14" s="101"/>
    </row>
    <row r="15" spans="1:10" ht="25.5" customHeight="1">
      <c r="A15" s="37">
        <v>8</v>
      </c>
      <c r="B15" s="37">
        <v>621323</v>
      </c>
      <c r="C15" s="51" t="s">
        <v>178</v>
      </c>
      <c r="D15" s="20">
        <f>'буџет општи дио'!E321</f>
        <v>157895</v>
      </c>
      <c r="E15" s="20">
        <f>'буџет општи дио'!F321</f>
        <v>118421</v>
      </c>
      <c r="F15" s="20">
        <f>'буџет општи дио'!G321</f>
        <v>157895</v>
      </c>
      <c r="G15" s="20">
        <f>'буџет општи дио'!H321</f>
        <v>157895</v>
      </c>
      <c r="H15" s="118">
        <f t="shared" si="1"/>
        <v>100</v>
      </c>
      <c r="I15" s="10">
        <f t="shared" si="2"/>
        <v>100</v>
      </c>
      <c r="J15" s="102"/>
    </row>
    <row r="16" spans="1:10" ht="25.5" customHeight="1">
      <c r="A16" s="37">
        <v>9</v>
      </c>
      <c r="B16" s="37">
        <v>621323</v>
      </c>
      <c r="C16" s="51" t="s">
        <v>179</v>
      </c>
      <c r="D16" s="20">
        <f>'буџет општи дио'!E322</f>
        <v>111111</v>
      </c>
      <c r="E16" s="20">
        <f>'буџет општи дио'!F322</f>
        <v>83333</v>
      </c>
      <c r="F16" s="20">
        <f>'буџет општи дио'!G322</f>
        <v>111111</v>
      </c>
      <c r="G16" s="20">
        <f>'буџет општи дио'!H322</f>
        <v>37037</v>
      </c>
      <c r="H16" s="118">
        <f t="shared" si="1"/>
        <v>33.33333333333333</v>
      </c>
      <c r="I16" s="10">
        <f t="shared" si="2"/>
        <v>33.33333333333333</v>
      </c>
      <c r="J16" s="102"/>
    </row>
    <row r="17" spans="1:17" s="5" customFormat="1" ht="25.5" customHeight="1">
      <c r="A17" s="9">
        <v>10</v>
      </c>
      <c r="B17" s="9">
        <v>621341</v>
      </c>
      <c r="C17" s="19" t="s">
        <v>180</v>
      </c>
      <c r="D17" s="20">
        <f>'буџет општи дио'!E323</f>
        <v>85928</v>
      </c>
      <c r="E17" s="20">
        <f>'буџет општи дио'!F323</f>
        <v>59957</v>
      </c>
      <c r="F17" s="20">
        <f>'буџет општи дио'!G323</f>
        <v>86075</v>
      </c>
      <c r="G17" s="20">
        <f>'буџет општи дио'!H323</f>
        <v>107065</v>
      </c>
      <c r="H17" s="54">
        <f>G17/D17*100</f>
        <v>124.59850107066381</v>
      </c>
      <c r="I17" s="54">
        <f>G17/F17*100</f>
        <v>124.38571013650885</v>
      </c>
      <c r="L17" s="105"/>
      <c r="M17" s="105"/>
      <c r="N17" s="105"/>
      <c r="O17" s="105"/>
      <c r="P17" s="105"/>
      <c r="Q17" s="105"/>
    </row>
    <row r="18" spans="1:10" s="76" customFormat="1" ht="25.5" customHeight="1">
      <c r="A18" s="80"/>
      <c r="B18" s="72"/>
      <c r="C18" s="73"/>
      <c r="D18" s="108"/>
      <c r="E18" s="74"/>
      <c r="F18" s="74"/>
      <c r="G18" s="74"/>
      <c r="H18" s="46"/>
      <c r="I18" s="47"/>
      <c r="J18" s="107"/>
    </row>
    <row r="19" spans="1:10" s="79" customFormat="1" ht="25.5" customHeight="1">
      <c r="A19" s="80">
        <v>11</v>
      </c>
      <c r="B19" s="77"/>
      <c r="C19" s="78" t="s">
        <v>196</v>
      </c>
      <c r="D19" s="25">
        <f>'буџет општи дио'!E325</f>
        <v>0</v>
      </c>
      <c r="E19" s="25">
        <f>'буџет општи дио'!F325</f>
        <v>0</v>
      </c>
      <c r="F19" s="25">
        <v>309108</v>
      </c>
      <c r="G19" s="25">
        <f>'буџет општи дио'!H325</f>
        <v>0</v>
      </c>
      <c r="H19" s="46" t="e">
        <f>G19/D19*100</f>
        <v>#DIV/0!</v>
      </c>
      <c r="I19" s="47">
        <f>G19/F19*100</f>
        <v>0</v>
      </c>
      <c r="J19" s="111"/>
    </row>
    <row r="20" spans="1:9" s="5" customFormat="1" ht="24.75" customHeight="1">
      <c r="A20" s="85">
        <v>12</v>
      </c>
      <c r="B20" s="68"/>
      <c r="C20" s="90" t="s">
        <v>491</v>
      </c>
      <c r="D20" s="70">
        <f>'буџет општи дио'!D326</f>
        <v>0</v>
      </c>
      <c r="E20" s="70">
        <f>'буџет општи дио'!E326</f>
        <v>0</v>
      </c>
      <c r="F20" s="70">
        <f>'буџет општи дио'!F326</f>
        <v>0</v>
      </c>
      <c r="G20" s="70">
        <v>450000</v>
      </c>
      <c r="H20" s="46" t="e">
        <f>G20/D20*100</f>
        <v>#DIV/0!</v>
      </c>
      <c r="I20" s="47" t="e">
        <f>G20/F20*100</f>
        <v>#DIV/0!</v>
      </c>
    </row>
    <row r="21" spans="1:9" ht="25.5" customHeight="1">
      <c r="A21" s="92"/>
      <c r="B21" s="92"/>
      <c r="C21" s="93"/>
      <c r="D21" s="94"/>
      <c r="E21" s="94"/>
      <c r="F21" s="95"/>
      <c r="G21" s="95"/>
      <c r="H21" s="96"/>
      <c r="I21" s="96"/>
    </row>
    <row r="22" spans="1:9" ht="25.5" customHeight="1">
      <c r="A22" s="92"/>
      <c r="B22" s="4"/>
      <c r="C22" s="97"/>
      <c r="D22" s="94"/>
      <c r="E22" s="94"/>
      <c r="F22" s="95"/>
      <c r="G22" s="95"/>
      <c r="H22" s="96"/>
      <c r="I22" s="96"/>
    </row>
    <row r="23" spans="5:7" ht="25.5" customHeight="1">
      <c r="E23" s="98"/>
      <c r="G23" s="98"/>
    </row>
    <row r="24" spans="1:14" s="3" customFormat="1" ht="12.75">
      <c r="A24" s="1"/>
      <c r="B24" s="1"/>
      <c r="C24" s="2"/>
      <c r="D24" s="2"/>
      <c r="E24" s="98"/>
      <c r="F24" s="2"/>
      <c r="G24" s="98"/>
      <c r="J24" s="2"/>
      <c r="K24" s="2"/>
      <c r="L24" s="2"/>
      <c r="M24" s="2"/>
      <c r="N24" s="2"/>
    </row>
    <row r="25" spans="1:14" s="3" customFormat="1" ht="12.75">
      <c r="A25" s="1"/>
      <c r="B25" s="1"/>
      <c r="C25" s="2"/>
      <c r="D25" s="2"/>
      <c r="E25" s="98"/>
      <c r="F25" s="2"/>
      <c r="G25" s="2"/>
      <c r="J25" s="2"/>
      <c r="K25" s="2"/>
      <c r="L25" s="2"/>
      <c r="M25" s="2"/>
      <c r="N25" s="2"/>
    </row>
    <row r="42" ht="12.75">
      <c r="C42" s="26"/>
    </row>
  </sheetData>
  <sheetProtection/>
  <mergeCells count="11">
    <mergeCell ref="I4:I5"/>
    <mergeCell ref="A1:I1"/>
    <mergeCell ref="A2:I2"/>
    <mergeCell ref="A3:A6"/>
    <mergeCell ref="B3:B5"/>
    <mergeCell ref="C3:C5"/>
    <mergeCell ref="D3:D5"/>
    <mergeCell ref="E3:E5"/>
    <mergeCell ref="F3:F5"/>
    <mergeCell ref="G3:G5"/>
    <mergeCell ref="H4:H5"/>
  </mergeCells>
  <printOptions/>
  <pageMargins left="0.5902777777777778" right="0.15763888888888888" top="0.39375" bottom="0.27569444444444446" header="0.5118055555555555" footer="0.5118055555555555"/>
  <pageSetup horizontalDpi="300" verticalDpi="3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/>
  <dimension ref="A1:M32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8.28125" style="2" customWidth="1"/>
    <col min="2" max="2" width="34.00390625" style="2" customWidth="1"/>
    <col min="3" max="6" width="12.28125" style="11" customWidth="1"/>
    <col min="7" max="7" width="9.8515625" style="11" customWidth="1"/>
    <col min="9" max="9" width="12.28125" style="2" customWidth="1"/>
    <col min="11" max="11" width="11.421875" style="2" customWidth="1"/>
  </cols>
  <sheetData>
    <row r="1" ht="12.75">
      <c r="G1" s="165"/>
    </row>
    <row r="2" spans="1:7" ht="15.75">
      <c r="A2" s="317" t="s">
        <v>772</v>
      </c>
      <c r="B2" s="317"/>
      <c r="C2" s="317"/>
      <c r="D2" s="317"/>
      <c r="E2" s="317"/>
      <c r="F2" s="317"/>
      <c r="G2" s="317"/>
    </row>
    <row r="3" spans="1:6" ht="15.75">
      <c r="A3" s="317"/>
      <c r="B3" s="317"/>
      <c r="C3" s="317"/>
      <c r="D3" s="317"/>
      <c r="E3" s="317"/>
      <c r="F3" s="317"/>
    </row>
    <row r="4" spans="1:7" ht="15.75">
      <c r="A4" s="318" t="s">
        <v>197</v>
      </c>
      <c r="B4" s="318"/>
      <c r="C4" s="207"/>
      <c r="D4" s="207"/>
      <c r="E4" s="207"/>
      <c r="F4" s="319"/>
      <c r="G4" s="319"/>
    </row>
    <row r="6" spans="1:8" ht="58.5" customHeight="1">
      <c r="A6" s="35" t="s">
        <v>198</v>
      </c>
      <c r="B6" s="119" t="s">
        <v>199</v>
      </c>
      <c r="C6" s="205" t="s">
        <v>469</v>
      </c>
      <c r="D6" s="205" t="s">
        <v>494</v>
      </c>
      <c r="E6" s="205" t="s">
        <v>472</v>
      </c>
      <c r="F6" s="205" t="s">
        <v>770</v>
      </c>
      <c r="G6" s="205" t="s">
        <v>200</v>
      </c>
      <c r="H6" s="120"/>
    </row>
    <row r="7" spans="1:8" s="124" customFormat="1" ht="17.25" customHeight="1">
      <c r="A7" s="121" t="s">
        <v>201</v>
      </c>
      <c r="B7" s="122" t="s">
        <v>202</v>
      </c>
      <c r="C7" s="206" t="s">
        <v>203</v>
      </c>
      <c r="D7" s="206" t="s">
        <v>204</v>
      </c>
      <c r="E7" s="206" t="s">
        <v>204</v>
      </c>
      <c r="F7" s="206" t="s">
        <v>205</v>
      </c>
      <c r="G7" s="206" t="s">
        <v>206</v>
      </c>
      <c r="H7" s="123"/>
    </row>
    <row r="8" spans="1:13" ht="37.5">
      <c r="A8" s="125"/>
      <c r="B8" s="126" t="s">
        <v>207</v>
      </c>
      <c r="C8" s="208">
        <f>SUM(C9:C19)</f>
        <v>3435926</v>
      </c>
      <c r="D8" s="208">
        <f>SUM(D9:D19)</f>
        <v>2716395</v>
      </c>
      <c r="E8" s="208">
        <f>SUM(E9:E19)</f>
        <v>4395667</v>
      </c>
      <c r="F8" s="208">
        <f>SUM(F9:F19)</f>
        <v>3956878</v>
      </c>
      <c r="G8" s="66">
        <f>F8/E8*100</f>
        <v>90.01769242301566</v>
      </c>
      <c r="H8" s="120"/>
      <c r="I8" s="98"/>
      <c r="J8" s="98"/>
      <c r="K8" s="98"/>
      <c r="M8" s="98"/>
    </row>
    <row r="9" spans="1:11" ht="15">
      <c r="A9" s="127" t="s">
        <v>208</v>
      </c>
      <c r="B9" s="128" t="s">
        <v>209</v>
      </c>
      <c r="C9" s="21">
        <v>2044486</v>
      </c>
      <c r="D9" s="21">
        <v>1905668</v>
      </c>
      <c r="E9" s="21">
        <v>1905668</v>
      </c>
      <c r="F9" s="21">
        <f>'буџет општи дио'!H89+'буџет општи дио'!H117+'буџет општи дио'!H120+'буџет општи дио'!H136+'буџет општи дио'!H137+'буџет општи дио'!H138+'буџет општи дио'!H145+'буџет општи дио'!H153+'буџет општи дио'!H156+'буџет општи дио'!H167+'буџет општи дио'!H176+'буџет општи дио'!H177+'буџет општи дио'!H178+'буџет општи дио'!H179+'буџет општи дио'!H180+'буџет општи дио'!H182+'буџет општи дио'!H183+'буџет општи дио'!H185+'буџет општи дио'!H186+'буџет општи дио'!H187+'буџет општи дио'!H188+'буџет општи дио'!H190+'буџет општи дио'!H191+'буџет општи дио'!H192+'буџет општи дио'!H194+'буџет општи дио'!H195+'буџет општи дио'!H196+'буџет општи дио'!H197+'буџет општи дио'!H199+'буџет општи дио'!H206+'буџет општи дио'!H207+'буџет општи дио'!H209+'буџет општи дио'!H210+'буџет општи дио'!H214+'буџет општи дио'!H246+'буџет општи дио'!H248+'буџет општи дио'!H270</f>
        <v>2020730</v>
      </c>
      <c r="G9" s="54">
        <f>F9/C9*100</f>
        <v>98.83804535712154</v>
      </c>
      <c r="H9" s="120"/>
      <c r="I9" s="98"/>
      <c r="K9" s="98"/>
    </row>
    <row r="10" spans="1:9" ht="15">
      <c r="A10" s="127" t="s">
        <v>210</v>
      </c>
      <c r="B10" s="128" t="s">
        <v>211</v>
      </c>
      <c r="C10" s="21">
        <v>0</v>
      </c>
      <c r="D10" s="21">
        <v>0</v>
      </c>
      <c r="E10" s="21">
        <v>0</v>
      </c>
      <c r="F10" s="21">
        <v>0</v>
      </c>
      <c r="G10" s="54" t="e">
        <f aca="true" t="shared" si="0" ref="G10:G19">F10/C10*100</f>
        <v>#DIV/0!</v>
      </c>
      <c r="H10" s="120"/>
      <c r="I10" s="98"/>
    </row>
    <row r="11" spans="1:11" ht="15">
      <c r="A11" s="127" t="s">
        <v>212</v>
      </c>
      <c r="B11" s="128" t="s">
        <v>213</v>
      </c>
      <c r="C11" s="21">
        <v>0</v>
      </c>
      <c r="D11" s="21">
        <v>0</v>
      </c>
      <c r="E11" s="21">
        <v>0</v>
      </c>
      <c r="F11" s="21">
        <v>0</v>
      </c>
      <c r="G11" s="54" t="e">
        <f t="shared" si="0"/>
        <v>#DIV/0!</v>
      </c>
      <c r="H11" s="120"/>
      <c r="I11" s="98"/>
      <c r="K11" s="98"/>
    </row>
    <row r="12" spans="1:9" ht="15">
      <c r="A12" s="127" t="s">
        <v>214</v>
      </c>
      <c r="B12" s="128" t="s">
        <v>215</v>
      </c>
      <c r="C12" s="28">
        <v>465540</v>
      </c>
      <c r="D12" s="21">
        <f>'буџет општи дио'!F282-'буџет општи дио'!F315</f>
        <v>181559</v>
      </c>
      <c r="E12" s="21">
        <f>'буџет општи дио'!G282-'буџет општи дио'!G315</f>
        <v>1588899</v>
      </c>
      <c r="F12" s="21">
        <f>'буџет општи дио'!H282</f>
        <v>1015948</v>
      </c>
      <c r="G12" s="54">
        <f t="shared" si="0"/>
        <v>218.23001245865018</v>
      </c>
      <c r="H12" s="120"/>
      <c r="I12" s="129"/>
    </row>
    <row r="13" spans="1:10" ht="15">
      <c r="A13" s="127" t="s">
        <v>216</v>
      </c>
      <c r="B13" s="128" t="s">
        <v>217</v>
      </c>
      <c r="C13" s="21">
        <v>0</v>
      </c>
      <c r="D13" s="21">
        <f>'буџет општи дио'!F171</f>
        <v>0</v>
      </c>
      <c r="E13" s="21">
        <f>'буџет општи дио'!G171</f>
        <v>0</v>
      </c>
      <c r="F13" s="21">
        <f>'буџет општи дио'!H171</f>
        <v>2000</v>
      </c>
      <c r="G13" s="54" t="e">
        <f t="shared" si="0"/>
        <v>#DIV/0!</v>
      </c>
      <c r="H13" s="120"/>
      <c r="I13" s="129"/>
      <c r="J13" s="98"/>
    </row>
    <row r="14" spans="1:9" ht="15">
      <c r="A14" s="127" t="s">
        <v>218</v>
      </c>
      <c r="B14" s="128" t="s">
        <v>219</v>
      </c>
      <c r="C14" s="21">
        <v>0</v>
      </c>
      <c r="D14" s="21">
        <v>0</v>
      </c>
      <c r="E14" s="21">
        <v>0</v>
      </c>
      <c r="F14" s="21">
        <v>0</v>
      </c>
      <c r="G14" s="54" t="e">
        <f t="shared" si="0"/>
        <v>#DIV/0!</v>
      </c>
      <c r="H14" s="120"/>
      <c r="I14" s="59"/>
    </row>
    <row r="15" spans="1:9" ht="15">
      <c r="A15" s="127" t="s">
        <v>220</v>
      </c>
      <c r="B15" s="128" t="s">
        <v>221</v>
      </c>
      <c r="C15" s="28">
        <v>70000</v>
      </c>
      <c r="D15" s="28">
        <f>'буџет општи дио'!F208</f>
        <v>71497</v>
      </c>
      <c r="E15" s="28">
        <f>'буџет општи дио'!G208</f>
        <v>89000</v>
      </c>
      <c r="F15" s="28">
        <f>'буџет општи дио'!H208</f>
        <v>70000</v>
      </c>
      <c r="G15" s="54">
        <f t="shared" si="0"/>
        <v>100</v>
      </c>
      <c r="H15" s="120"/>
      <c r="I15" s="59"/>
    </row>
    <row r="16" spans="1:9" ht="15">
      <c r="A16" s="127" t="s">
        <v>222</v>
      </c>
      <c r="B16" s="128" t="s">
        <v>223</v>
      </c>
      <c r="C16" s="21">
        <v>124900</v>
      </c>
      <c r="D16" s="21">
        <f>'буџет општи дио'!F143+'буџет општи дио'!F184+'буџет општи дио'!F189+'буџет општи дио'!F233+'буџет општи дио'!F215+'буџет општи дио'!F217+'буџет општи дио'!F234+'буџет општи дио'!F219+'буџет општи дио'!F232+'буџет општи дио'!F231+'буџет општи дио'!F240+'буџет општи дио'!F221+'буџет општи дио'!F218+'буџет општи дио'!F228+'буџет општи дио'!F229+'буџет општи дио'!F223+'буџет општи дио'!F224+'буџет општи дио'!F225+'буџет општи дио'!F226+'буџет општи дио'!F230+'буџет општи дио'!F237+'буџет општи дио'!F222+'буџет општи дио'!F243</f>
        <v>80124</v>
      </c>
      <c r="E16" s="21">
        <f>'буџет општи дио'!G143+'буџет општи дио'!G184+'буџет општи дио'!G189+'буџет општи дио'!G233+'буџет општи дио'!G215+'буџет општи дио'!G217+'буџет општи дио'!G234+'буџет општи дио'!G219+'буџет општи дио'!G232+'буџет општи дио'!G231+'буџет општи дио'!G240+'буџет општи дио'!G221+'буџет општи дио'!G218+'буџет општи дио'!G228+'буџет општи дио'!G229+'буџет општи дио'!G223+'буџет општи дио'!G224+'буџет општи дио'!G225+'буџет општи дио'!G226+'буџет општи дио'!G230+'буџет општи дио'!G237+'буџет општи дио'!G222+'буџет општи дио'!G243</f>
        <v>121600</v>
      </c>
      <c r="F16" s="21">
        <f>'буџет општи дио'!H143+'буџет општи дио'!H184+'буџет општи дио'!H189+'буџет општи дио'!H215+'буџет општи дио'!H216+'буџет општи дио'!H217+'буџет општи дио'!H218+'буџет општи дио'!H219+'буџет општи дио'!H220+'буџет општи дио'!H221+'буџет општи дио'!H222+'буџет општи дио'!H223+'буџет општи дио'!H224+'буџет општи дио'!H225+'буџет општи дио'!H226+'буџет општи дио'!H228+'буџет општи дио'!H229+'буџет општи дио'!H230+'буџет општи дио'!H231+'буџет општи дио'!H232+'буџет општи дио'!H233+'буџет општи дио'!H234+'буџет општи дио'!H235+'буџет општи дио'!H236+'буџет општи дио'!H237+'буџет општи дио'!H239+'буџет општи дио'!H240+'буџет општи дио'!H243</f>
        <v>131700</v>
      </c>
      <c r="G16" s="54">
        <f t="shared" si="0"/>
        <v>105.44435548438751</v>
      </c>
      <c r="H16" s="120"/>
      <c r="I16" s="59"/>
    </row>
    <row r="17" spans="1:11" ht="15">
      <c r="A17" s="127" t="s">
        <v>224</v>
      </c>
      <c r="B17" s="128" t="s">
        <v>225</v>
      </c>
      <c r="C17" s="28">
        <v>145400</v>
      </c>
      <c r="D17" s="28">
        <f>'буџет општи дио'!F139+'буџет општи дио'!F142+'буџет општи дио'!F181+'буџет општи дио'!F174+'буџет општи дио'!F175+'буџет општи дио'!F244+'буџет општи дио'!F245+'буџет општи дио'!F261+'буџет општи дио'!F262</f>
        <v>79128</v>
      </c>
      <c r="E17" s="28">
        <f>'буџет општи дио'!G139+'буџет општи дио'!G142+'буџет општи дио'!G181+'буџет општи дио'!G174+'буџет општи дио'!G175+'буџет општи дио'!G244+'буџет општи дио'!G245+'буџет општи дио'!G261+'буџет општи дио'!G262</f>
        <v>123900</v>
      </c>
      <c r="F17" s="28">
        <f>'буџет општи дио'!H133+'буџет општи дио'!H139+'буџет општи дио'!H142+'буџет општи дио'!H174+'буџет општи дио'!H175+'буџет општи дио'!H181+'буџет општи дио'!H244+'буџет општи дио'!H245+'буџет општи дио'!H261+'буџет општи дио'!H262</f>
        <v>119900</v>
      </c>
      <c r="G17" s="54">
        <f t="shared" si="0"/>
        <v>82.46217331499312</v>
      </c>
      <c r="H17" s="120"/>
      <c r="I17" s="59"/>
      <c r="K17" s="98"/>
    </row>
    <row r="18" spans="1:9" ht="15">
      <c r="A18" s="127" t="s">
        <v>226</v>
      </c>
      <c r="B18" s="128" t="s">
        <v>227</v>
      </c>
      <c r="C18" s="21">
        <v>585600</v>
      </c>
      <c r="D18" s="21">
        <f>'буџет општи дио'!F193+'буџет општи дио'!F247+'буџет општи дио'!F253+'буџет општи дио'!F254+'буџет општи дио'!F255+'буџет општи дио'!F256+'буџет општи дио'!F257+'буџет општи дио'!F258+'буџет општи дио'!F259+'буџет општи дио'!F260+'буџет општи дио'!F263+'буџет општи дио'!F265</f>
        <v>398419</v>
      </c>
      <c r="E18" s="21">
        <f>'буџет општи дио'!G193+'буџет општи дио'!G247+'буџет општи дио'!G253+'буџет општи дио'!G254+'буџет општи дио'!G255+'буџет општи дио'!G256+'буџет општи дио'!G257+'буџет општи дио'!G258+'буџет општи дио'!G259+'буџет општи дио'!G260+'буџет општи дио'!G263+'буџет општи дио'!G265</f>
        <v>566600</v>
      </c>
      <c r="F18" s="21">
        <f>'буџет општи дио'!H193+'буџет општи дио'!H253+'буџет општи дио'!H254+'буџет општи дио'!H255+'буџет општи дио'!H256+'буџет општи дио'!H257+'буџет општи дио'!H258+'буџет општи дио'!H259+'буџет општи дио'!H260+'буџет општи дио'!H263+'буџет општи дио'!H266+'буџет општи дио'!H267+'буџет општи дио'!H268+'буџет општи дио'!H247</f>
        <v>596600</v>
      </c>
      <c r="G18" s="54">
        <f t="shared" si="0"/>
        <v>101.87841530054644</v>
      </c>
      <c r="H18" s="120"/>
      <c r="I18" s="59"/>
    </row>
    <row r="19" spans="1:9" ht="15">
      <c r="A19" s="127" t="s">
        <v>228</v>
      </c>
      <c r="B19" s="128" t="s">
        <v>229</v>
      </c>
      <c r="C19" s="21">
        <v>0</v>
      </c>
      <c r="D19" s="21">
        <v>0</v>
      </c>
      <c r="E19" s="21">
        <v>0</v>
      </c>
      <c r="F19" s="21">
        <v>0</v>
      </c>
      <c r="G19" s="54" t="e">
        <f t="shared" si="0"/>
        <v>#DIV/0!</v>
      </c>
      <c r="H19" s="120"/>
      <c r="I19" s="59"/>
    </row>
    <row r="20" spans="1:8" ht="33.75" customHeight="1">
      <c r="A20" s="130"/>
      <c r="B20" s="130"/>
      <c r="H20" s="120"/>
    </row>
    <row r="21" spans="1:8" ht="15">
      <c r="A21" s="120"/>
      <c r="B21" s="120"/>
      <c r="C21" s="209"/>
      <c r="D21" s="209"/>
      <c r="E21" s="209"/>
      <c r="G21" s="209"/>
      <c r="H21" s="120"/>
    </row>
    <row r="22" spans="1:8" ht="15">
      <c r="A22" s="120"/>
      <c r="B22" s="120"/>
      <c r="C22" s="209"/>
      <c r="D22" s="209"/>
      <c r="E22" s="209"/>
      <c r="F22" s="209"/>
      <c r="G22" s="209"/>
      <c r="H22" s="120"/>
    </row>
    <row r="23" spans="1:8" ht="15">
      <c r="A23" s="120"/>
      <c r="B23" s="120"/>
      <c r="H23" s="120"/>
    </row>
    <row r="24" spans="1:8" ht="15">
      <c r="A24" s="120"/>
      <c r="B24" s="120"/>
      <c r="C24" s="209"/>
      <c r="D24" s="209"/>
      <c r="E24" s="209"/>
      <c r="H24" s="120"/>
    </row>
    <row r="25" spans="1:8" ht="15">
      <c r="A25" s="120"/>
      <c r="B25" s="120"/>
      <c r="C25" s="209"/>
      <c r="F25" s="209"/>
      <c r="G25" s="209"/>
      <c r="H25" s="120"/>
    </row>
    <row r="26" spans="4:9" ht="12.75">
      <c r="D26" s="209"/>
      <c r="E26" s="209"/>
      <c r="I26" s="98"/>
    </row>
    <row r="28" ht="12.75">
      <c r="C28" s="209"/>
    </row>
    <row r="32" ht="12.75">
      <c r="C32" s="209"/>
    </row>
  </sheetData>
  <sheetProtection/>
  <mergeCells count="4">
    <mergeCell ref="A2:G2"/>
    <mergeCell ref="A3:F3"/>
    <mergeCell ref="A4:B4"/>
    <mergeCell ref="F4:G4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L197"/>
  <sheetViews>
    <sheetView zoomScalePageLayoutView="0" workbookViewId="0" topLeftCell="A1">
      <selection activeCell="H3" sqref="H3:H5"/>
    </sheetView>
  </sheetViews>
  <sheetFormatPr defaultColWidth="9.140625" defaultRowHeight="12.75"/>
  <cols>
    <col min="1" max="1" width="4.28125" style="131" customWidth="1"/>
    <col min="2" max="2" width="7.00390625" style="124" customWidth="1"/>
    <col min="3" max="3" width="36.57421875" style="2" customWidth="1"/>
    <col min="4" max="5" width="10.00390625" style="234" customWidth="1"/>
    <col min="6" max="6" width="10.00390625" style="261" customWidth="1"/>
    <col min="7" max="8" width="10.00390625" style="234" customWidth="1"/>
    <col min="9" max="10" width="6.421875" style="132" customWidth="1"/>
    <col min="12" max="12" width="11.7109375" style="0" bestFit="1" customWidth="1"/>
  </cols>
  <sheetData>
    <row r="1" spans="1:10" s="5" customFormat="1" ht="25.5" customHeight="1">
      <c r="A1" s="321" t="s">
        <v>230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s="5" customFormat="1" ht="25.5" customHeight="1">
      <c r="A2" s="321" t="s">
        <v>231</v>
      </c>
      <c r="B2" s="321"/>
      <c r="C2" s="321"/>
      <c r="D2" s="215"/>
      <c r="E2" s="214"/>
      <c r="F2" s="258"/>
      <c r="G2" s="215"/>
      <c r="H2" s="215"/>
      <c r="I2" s="133"/>
      <c r="J2" s="133"/>
    </row>
    <row r="3" spans="1:10" s="5" customFormat="1" ht="13.5" customHeight="1">
      <c r="A3" s="315" t="s">
        <v>232</v>
      </c>
      <c r="B3" s="322" t="s">
        <v>233</v>
      </c>
      <c r="C3" s="316" t="s">
        <v>3</v>
      </c>
      <c r="D3" s="310" t="s">
        <v>496</v>
      </c>
      <c r="E3" s="323" t="s">
        <v>469</v>
      </c>
      <c r="F3" s="323" t="s">
        <v>495</v>
      </c>
      <c r="G3" s="310" t="s">
        <v>473</v>
      </c>
      <c r="H3" s="310" t="s">
        <v>766</v>
      </c>
      <c r="I3" s="10" t="s">
        <v>4</v>
      </c>
      <c r="J3" s="10" t="s">
        <v>4</v>
      </c>
    </row>
    <row r="4" spans="1:10" s="5" customFormat="1" ht="13.5" customHeight="1">
      <c r="A4" s="315"/>
      <c r="B4" s="322"/>
      <c r="C4" s="316"/>
      <c r="D4" s="310"/>
      <c r="E4" s="323"/>
      <c r="F4" s="323"/>
      <c r="G4" s="310"/>
      <c r="H4" s="310"/>
      <c r="I4" s="320" t="s">
        <v>517</v>
      </c>
      <c r="J4" s="320" t="s">
        <v>511</v>
      </c>
    </row>
    <row r="5" spans="1:10" s="5" customFormat="1" ht="13.5" customHeight="1">
      <c r="A5" s="315"/>
      <c r="B5" s="322"/>
      <c r="C5" s="316"/>
      <c r="D5" s="310"/>
      <c r="E5" s="323"/>
      <c r="F5" s="323"/>
      <c r="G5" s="310"/>
      <c r="H5" s="310"/>
      <c r="I5" s="320"/>
      <c r="J5" s="320"/>
    </row>
    <row r="6" spans="1:10" s="5" customFormat="1" ht="24.75" customHeight="1">
      <c r="A6" s="18"/>
      <c r="B6" s="134">
        <v>1</v>
      </c>
      <c r="C6" s="9">
        <v>2</v>
      </c>
      <c r="D6" s="217">
        <v>3</v>
      </c>
      <c r="E6" s="217">
        <v>4</v>
      </c>
      <c r="F6" s="259">
        <v>5</v>
      </c>
      <c r="G6" s="217">
        <v>6</v>
      </c>
      <c r="H6" s="217">
        <v>7</v>
      </c>
      <c r="I6" s="10">
        <v>8</v>
      </c>
      <c r="J6" s="10">
        <v>9</v>
      </c>
    </row>
    <row r="7" spans="1:10" s="5" customFormat="1" ht="25.5" customHeight="1">
      <c r="A7" s="136">
        <v>1</v>
      </c>
      <c r="B7" s="137" t="s">
        <v>234</v>
      </c>
      <c r="C7" s="35" t="s">
        <v>577</v>
      </c>
      <c r="D7" s="218">
        <f>D9+D12+D52+D58</f>
        <v>432613</v>
      </c>
      <c r="E7" s="218">
        <f>E9+E12+E52+E58</f>
        <v>467588</v>
      </c>
      <c r="F7" s="218">
        <f>F9+F12+F52+F58</f>
        <v>277813</v>
      </c>
      <c r="G7" s="218">
        <f>G9+G12+G52+G58</f>
        <v>479670</v>
      </c>
      <c r="H7" s="218">
        <f>H9+H12+H52+H58</f>
        <v>417567</v>
      </c>
      <c r="I7" s="66">
        <f>H7/E7*100</f>
        <v>89.30233453382037</v>
      </c>
      <c r="J7" s="66">
        <f>H7/G7*100</f>
        <v>87.05297391956971</v>
      </c>
    </row>
    <row r="8" spans="1:10" s="5" customFormat="1" ht="25.5" customHeight="1">
      <c r="A8" s="136"/>
      <c r="B8" s="137"/>
      <c r="C8" s="35"/>
      <c r="D8" s="218"/>
      <c r="E8" s="218"/>
      <c r="F8" s="218"/>
      <c r="G8" s="218"/>
      <c r="H8" s="218"/>
      <c r="I8" s="66"/>
      <c r="J8" s="66"/>
    </row>
    <row r="9" spans="1:10" s="5" customFormat="1" ht="25.5" customHeight="1">
      <c r="A9" s="9">
        <v>2</v>
      </c>
      <c r="B9" s="138" t="s">
        <v>340</v>
      </c>
      <c r="C9" s="35" t="s">
        <v>542</v>
      </c>
      <c r="D9" s="219">
        <f>D10</f>
        <v>160</v>
      </c>
      <c r="E9" s="219">
        <f>E10</f>
        <v>500</v>
      </c>
      <c r="F9" s="219">
        <f>F10</f>
        <v>259</v>
      </c>
      <c r="G9" s="219">
        <f>G10</f>
        <v>500</v>
      </c>
      <c r="H9" s="219">
        <f>H10</f>
        <v>500</v>
      </c>
      <c r="I9" s="66">
        <f>H9/E9*100</f>
        <v>100</v>
      </c>
      <c r="J9" s="66">
        <f>H9/G9*100</f>
        <v>100</v>
      </c>
    </row>
    <row r="10" spans="1:10" s="5" customFormat="1" ht="25.5" customHeight="1">
      <c r="A10" s="9">
        <v>3</v>
      </c>
      <c r="B10" s="53" t="s">
        <v>543</v>
      </c>
      <c r="C10" s="19" t="s">
        <v>244</v>
      </c>
      <c r="D10" s="221">
        <v>160</v>
      </c>
      <c r="E10" s="221">
        <v>500</v>
      </c>
      <c r="F10" s="221">
        <v>259</v>
      </c>
      <c r="G10" s="221">
        <v>500</v>
      </c>
      <c r="H10" s="221">
        <v>500</v>
      </c>
      <c r="I10" s="54">
        <f>H10/E10*100</f>
        <v>100</v>
      </c>
      <c r="J10" s="54">
        <f>H10/G10*100</f>
        <v>100</v>
      </c>
    </row>
    <row r="11" spans="1:10" s="5" customFormat="1" ht="25.5" customHeight="1">
      <c r="A11" s="9"/>
      <c r="B11" s="53"/>
      <c r="C11" s="23"/>
      <c r="D11" s="221"/>
      <c r="E11" s="221"/>
      <c r="F11" s="221"/>
      <c r="G11" s="221"/>
      <c r="H11" s="220"/>
      <c r="I11" s="54"/>
      <c r="J11" s="66"/>
    </row>
    <row r="12" spans="1:10" s="5" customFormat="1" ht="33" customHeight="1">
      <c r="A12" s="9">
        <v>4</v>
      </c>
      <c r="B12" s="138" t="s">
        <v>235</v>
      </c>
      <c r="C12" s="35" t="s">
        <v>576</v>
      </c>
      <c r="D12" s="219">
        <f>D14+D19+D23+D28+D31+D37+D42</f>
        <v>120183</v>
      </c>
      <c r="E12" s="219">
        <f>E14+E19+E23+E28+E31+E37+E42</f>
        <v>201460</v>
      </c>
      <c r="F12" s="219">
        <f>F14+F19+F23+F28+F31+F37+F42</f>
        <v>101986</v>
      </c>
      <c r="G12" s="219">
        <f>G14+G19+G23+G28+G31+G37+G42</f>
        <v>201350</v>
      </c>
      <c r="H12" s="219">
        <f>H14+H19+H23+H28+H31+H37+H42</f>
        <v>171550</v>
      </c>
      <c r="I12" s="66">
        <f>H12/E12*100</f>
        <v>85.15338032363745</v>
      </c>
      <c r="J12" s="66">
        <f>H12/G12*100</f>
        <v>85.19990067047429</v>
      </c>
    </row>
    <row r="13" spans="1:10" s="5" customFormat="1" ht="25.5" customHeight="1">
      <c r="A13" s="9"/>
      <c r="B13" s="139"/>
      <c r="C13" s="34"/>
      <c r="D13" s="229"/>
      <c r="E13" s="229"/>
      <c r="F13" s="229"/>
      <c r="G13" s="229"/>
      <c r="H13" s="229"/>
      <c r="I13" s="54"/>
      <c r="J13" s="54"/>
    </row>
    <row r="14" spans="1:10" s="5" customFormat="1" ht="25.5" customHeight="1">
      <c r="A14" s="9">
        <v>5</v>
      </c>
      <c r="B14" s="138" t="s">
        <v>237</v>
      </c>
      <c r="C14" s="39" t="s">
        <v>578</v>
      </c>
      <c r="D14" s="219">
        <f>D16</f>
        <v>3009</v>
      </c>
      <c r="E14" s="219">
        <f>E16</f>
        <v>4100</v>
      </c>
      <c r="F14" s="219">
        <f>F16</f>
        <v>577</v>
      </c>
      <c r="G14" s="219">
        <f>G16</f>
        <v>4100</v>
      </c>
      <c r="H14" s="219">
        <f>H16</f>
        <v>4100</v>
      </c>
      <c r="I14" s="66">
        <f>H14/E14*100</f>
        <v>100</v>
      </c>
      <c r="J14" s="66">
        <f>H14/G14*100</f>
        <v>100</v>
      </c>
    </row>
    <row r="15" spans="1:10" s="5" customFormat="1" ht="25.5" customHeight="1">
      <c r="A15" s="9"/>
      <c r="B15" s="53"/>
      <c r="C15" s="19"/>
      <c r="D15" s="220"/>
      <c r="E15" s="221"/>
      <c r="F15" s="221"/>
      <c r="G15" s="220"/>
      <c r="H15" s="220"/>
      <c r="I15" s="54"/>
      <c r="J15" s="54"/>
    </row>
    <row r="16" spans="1:10" s="141" customFormat="1" ht="25.5" customHeight="1">
      <c r="A16" s="12">
        <v>6</v>
      </c>
      <c r="B16" s="138" t="s">
        <v>238</v>
      </c>
      <c r="C16" s="35" t="s">
        <v>239</v>
      </c>
      <c r="D16" s="219">
        <f>D17</f>
        <v>3009</v>
      </c>
      <c r="E16" s="219">
        <f>E17</f>
        <v>4100</v>
      </c>
      <c r="F16" s="219">
        <f>F17</f>
        <v>577</v>
      </c>
      <c r="G16" s="219">
        <f>G17</f>
        <v>4100</v>
      </c>
      <c r="H16" s="219">
        <f>H17</f>
        <v>4100</v>
      </c>
      <c r="I16" s="140">
        <f>H16/E16*100</f>
        <v>100</v>
      </c>
      <c r="J16" s="66">
        <f>H16/G16*100</f>
        <v>100</v>
      </c>
    </row>
    <row r="17" spans="1:10" s="5" customFormat="1" ht="25.5" customHeight="1">
      <c r="A17" s="9">
        <v>7</v>
      </c>
      <c r="B17" s="53">
        <v>412241</v>
      </c>
      <c r="C17" s="51" t="s">
        <v>62</v>
      </c>
      <c r="D17" s="221">
        <v>3009</v>
      </c>
      <c r="E17" s="221">
        <v>4100</v>
      </c>
      <c r="F17" s="221">
        <v>577</v>
      </c>
      <c r="G17" s="221">
        <v>4100</v>
      </c>
      <c r="H17" s="221">
        <v>4100</v>
      </c>
      <c r="I17" s="54">
        <f>H17/E17*100</f>
        <v>100</v>
      </c>
      <c r="J17" s="54">
        <f>H17/G17*100</f>
        <v>100</v>
      </c>
    </row>
    <row r="18" spans="1:10" s="5" customFormat="1" ht="22.5" customHeight="1">
      <c r="A18" s="9"/>
      <c r="B18" s="139"/>
      <c r="C18" s="24"/>
      <c r="D18" s="229"/>
      <c r="E18" s="229"/>
      <c r="F18" s="229"/>
      <c r="G18" s="229"/>
      <c r="H18" s="229"/>
      <c r="I18" s="54"/>
      <c r="J18" s="54"/>
    </row>
    <row r="19" spans="1:10" s="5" customFormat="1" ht="25.5" customHeight="1">
      <c r="A19" s="9">
        <v>8</v>
      </c>
      <c r="B19" s="138" t="s">
        <v>240</v>
      </c>
      <c r="C19" s="13" t="s">
        <v>575</v>
      </c>
      <c r="D19" s="219">
        <f>D20+D21</f>
        <v>2485</v>
      </c>
      <c r="E19" s="219">
        <f>E20+E21</f>
        <v>5000</v>
      </c>
      <c r="F19" s="219">
        <f>F20+F21</f>
        <v>710</v>
      </c>
      <c r="G19" s="219">
        <f>G20+G21</f>
        <v>4000</v>
      </c>
      <c r="H19" s="219">
        <f>H20+H21</f>
        <v>4000</v>
      </c>
      <c r="I19" s="66">
        <f>H19/E19*100</f>
        <v>80</v>
      </c>
      <c r="J19" s="66">
        <f>H19/G19*100</f>
        <v>100</v>
      </c>
    </row>
    <row r="20" spans="1:10" s="5" customFormat="1" ht="25.5" customHeight="1">
      <c r="A20" s="9">
        <v>9</v>
      </c>
      <c r="B20" s="53">
        <v>412311</v>
      </c>
      <c r="C20" s="19" t="s">
        <v>546</v>
      </c>
      <c r="D20" s="221">
        <v>2485</v>
      </c>
      <c r="E20" s="221">
        <v>5000</v>
      </c>
      <c r="F20" s="221">
        <v>710</v>
      </c>
      <c r="G20" s="221">
        <v>1500</v>
      </c>
      <c r="H20" s="221">
        <v>1500</v>
      </c>
      <c r="I20" s="54">
        <f>H20/E20*100</f>
        <v>30</v>
      </c>
      <c r="J20" s="54">
        <f>H20/G20*100</f>
        <v>100</v>
      </c>
    </row>
    <row r="21" spans="1:10" s="5" customFormat="1" ht="25.5" customHeight="1">
      <c r="A21" s="9">
        <v>10</v>
      </c>
      <c r="B21" s="53" t="s">
        <v>547</v>
      </c>
      <c r="C21" s="19" t="s">
        <v>65</v>
      </c>
      <c r="D21" s="221">
        <v>0</v>
      </c>
      <c r="E21" s="221">
        <v>0</v>
      </c>
      <c r="F21" s="221">
        <v>0</v>
      </c>
      <c r="G21" s="221">
        <v>2500</v>
      </c>
      <c r="H21" s="221">
        <v>2500</v>
      </c>
      <c r="I21" s="54" t="e">
        <f>H21/E21*100</f>
        <v>#DIV/0!</v>
      </c>
      <c r="J21" s="54">
        <f>H21/G21*100</f>
        <v>100</v>
      </c>
    </row>
    <row r="22" spans="1:10" s="5" customFormat="1" ht="25.5" customHeight="1">
      <c r="A22" s="9"/>
      <c r="B22" s="139"/>
      <c r="C22" s="34"/>
      <c r="D22" s="229"/>
      <c r="E22" s="229"/>
      <c r="F22" s="229"/>
      <c r="G22" s="229"/>
      <c r="H22" s="229"/>
      <c r="I22" s="54"/>
      <c r="J22" s="54"/>
    </row>
    <row r="23" spans="1:10" s="5" customFormat="1" ht="25.5" customHeight="1">
      <c r="A23" s="9">
        <v>11</v>
      </c>
      <c r="B23" s="138" t="s">
        <v>241</v>
      </c>
      <c r="C23" s="35" t="s">
        <v>574</v>
      </c>
      <c r="D23" s="219">
        <f>D24+D25+D26</f>
        <v>0</v>
      </c>
      <c r="E23" s="219">
        <f>E24+E25+E26</f>
        <v>48000</v>
      </c>
      <c r="F23" s="219">
        <f>F24+F25+F26</f>
        <v>34314</v>
      </c>
      <c r="G23" s="219">
        <f>G24+G25+G26</f>
        <v>48000</v>
      </c>
      <c r="H23" s="219">
        <f>H24+H25+H26</f>
        <v>22000</v>
      </c>
      <c r="I23" s="66">
        <f>H23/E23*100</f>
        <v>45.83333333333333</v>
      </c>
      <c r="J23" s="66">
        <f>H23/G23*100</f>
        <v>45.83333333333333</v>
      </c>
    </row>
    <row r="24" spans="1:10" s="5" customFormat="1" ht="25.5" customHeight="1">
      <c r="A24" s="9">
        <v>12</v>
      </c>
      <c r="B24" s="53">
        <v>412521</v>
      </c>
      <c r="C24" s="19" t="s">
        <v>72</v>
      </c>
      <c r="D24" s="221">
        <v>0</v>
      </c>
      <c r="E24" s="221">
        <v>2000</v>
      </c>
      <c r="F24" s="221">
        <v>1797</v>
      </c>
      <c r="G24" s="221">
        <v>2000</v>
      </c>
      <c r="H24" s="221">
        <v>2000</v>
      </c>
      <c r="I24" s="54">
        <f>H24/E24*100</f>
        <v>100</v>
      </c>
      <c r="J24" s="54">
        <f>H24/G24*100</f>
        <v>100</v>
      </c>
    </row>
    <row r="25" spans="1:10" s="5" customFormat="1" ht="25.5" customHeight="1">
      <c r="A25" s="9">
        <v>13</v>
      </c>
      <c r="B25" s="53">
        <v>412591</v>
      </c>
      <c r="C25" s="19" t="s">
        <v>242</v>
      </c>
      <c r="D25" s="221">
        <v>0</v>
      </c>
      <c r="E25" s="221">
        <v>46000</v>
      </c>
      <c r="F25" s="221">
        <v>32517</v>
      </c>
      <c r="G25" s="221">
        <v>46000</v>
      </c>
      <c r="H25" s="221">
        <v>20000</v>
      </c>
      <c r="I25" s="54">
        <f>H25/E25*100</f>
        <v>43.47826086956522</v>
      </c>
      <c r="J25" s="54">
        <f>H25/G25*100</f>
        <v>43.47826086956522</v>
      </c>
    </row>
    <row r="26" spans="1:10" s="5" customFormat="1" ht="25.5" customHeight="1">
      <c r="A26" s="9">
        <v>14</v>
      </c>
      <c r="B26" s="53">
        <v>412591</v>
      </c>
      <c r="C26" s="19" t="s">
        <v>486</v>
      </c>
      <c r="D26" s="221">
        <v>0</v>
      </c>
      <c r="E26" s="221">
        <v>0</v>
      </c>
      <c r="F26" s="221">
        <v>0</v>
      </c>
      <c r="G26" s="221">
        <v>0</v>
      </c>
      <c r="H26" s="221">
        <v>0</v>
      </c>
      <c r="I26" s="54" t="e">
        <f>H26/E26*100</f>
        <v>#DIV/0!</v>
      </c>
      <c r="J26" s="54" t="e">
        <f>H26/G26*100</f>
        <v>#DIV/0!</v>
      </c>
    </row>
    <row r="27" spans="1:10" s="5" customFormat="1" ht="25.5" customHeight="1">
      <c r="A27" s="9"/>
      <c r="B27" s="53"/>
      <c r="C27" s="19"/>
      <c r="D27" s="220"/>
      <c r="E27" s="221"/>
      <c r="F27" s="221"/>
      <c r="G27" s="220"/>
      <c r="H27" s="220"/>
      <c r="I27" s="54"/>
      <c r="J27" s="54"/>
    </row>
    <row r="28" spans="1:10" s="5" customFormat="1" ht="25.5" customHeight="1">
      <c r="A28" s="9">
        <v>15</v>
      </c>
      <c r="B28" s="138" t="s">
        <v>243</v>
      </c>
      <c r="C28" s="35" t="s">
        <v>573</v>
      </c>
      <c r="D28" s="219">
        <f>SUM(D29:D29)</f>
        <v>7000</v>
      </c>
      <c r="E28" s="219">
        <f>SUM(E29:E29)</f>
        <v>10000</v>
      </c>
      <c r="F28" s="219">
        <f>SUM(F29:F29)</f>
        <v>4040</v>
      </c>
      <c r="G28" s="219">
        <f>SUM(G29:G29)</f>
        <v>7000</v>
      </c>
      <c r="H28" s="219">
        <f>SUM(H29:H29)</f>
        <v>15000</v>
      </c>
      <c r="I28" s="66">
        <f>H28/E28*100</f>
        <v>150</v>
      </c>
      <c r="J28" s="66">
        <f>H28/G28*100</f>
        <v>214.28571428571428</v>
      </c>
    </row>
    <row r="29" spans="1:10" s="5" customFormat="1" ht="25.5" customHeight="1">
      <c r="A29" s="9">
        <v>16</v>
      </c>
      <c r="B29" s="53">
        <v>412632</v>
      </c>
      <c r="C29" s="19" t="s">
        <v>75</v>
      </c>
      <c r="D29" s="221">
        <v>7000</v>
      </c>
      <c r="E29" s="221">
        <v>10000</v>
      </c>
      <c r="F29" s="221">
        <v>4040</v>
      </c>
      <c r="G29" s="221">
        <v>7000</v>
      </c>
      <c r="H29" s="221">
        <v>15000</v>
      </c>
      <c r="I29" s="54">
        <f>H29/E29*100</f>
        <v>150</v>
      </c>
      <c r="J29" s="54">
        <f>H29/G29*100</f>
        <v>214.28571428571428</v>
      </c>
    </row>
    <row r="30" spans="1:10" s="5" customFormat="1" ht="25.5" customHeight="1">
      <c r="A30" s="9"/>
      <c r="B30" s="53"/>
      <c r="C30" s="19"/>
      <c r="D30" s="221"/>
      <c r="E30" s="221"/>
      <c r="F30" s="221"/>
      <c r="G30" s="221"/>
      <c r="H30" s="221"/>
      <c r="I30" s="63"/>
      <c r="J30" s="54"/>
    </row>
    <row r="31" spans="1:10" s="5" customFormat="1" ht="25.5" customHeight="1">
      <c r="A31" s="9">
        <v>17</v>
      </c>
      <c r="B31" s="138" t="s">
        <v>245</v>
      </c>
      <c r="C31" s="35" t="s">
        <v>572</v>
      </c>
      <c r="D31" s="218">
        <f>SUM(D32:D35)</f>
        <v>14162</v>
      </c>
      <c r="E31" s="218">
        <f>SUM(E32:E35)</f>
        <v>17000</v>
      </c>
      <c r="F31" s="218">
        <f>SUM(F32:F35)</f>
        <v>9835</v>
      </c>
      <c r="G31" s="218">
        <f>SUM(G32:G35)</f>
        <v>15000</v>
      </c>
      <c r="H31" s="218">
        <f>SUM(H32:H35)</f>
        <v>15000</v>
      </c>
      <c r="I31" s="67">
        <f aca="true" t="shared" si="0" ref="I31:I40">H31/E31*100</f>
        <v>88.23529411764706</v>
      </c>
      <c r="J31" s="66">
        <f aca="true" t="shared" si="1" ref="J31:J40">H31/G31*100</f>
        <v>100</v>
      </c>
    </row>
    <row r="32" spans="1:10" s="5" customFormat="1" ht="25.5" customHeight="1">
      <c r="A32" s="9">
        <v>18</v>
      </c>
      <c r="B32" s="53">
        <v>412712</v>
      </c>
      <c r="C32" s="45" t="s">
        <v>76</v>
      </c>
      <c r="D32" s="221">
        <v>4405</v>
      </c>
      <c r="E32" s="221">
        <v>5000</v>
      </c>
      <c r="F32" s="221">
        <v>2786</v>
      </c>
      <c r="G32" s="221">
        <v>5000</v>
      </c>
      <c r="H32" s="221">
        <v>5000</v>
      </c>
      <c r="I32" s="54">
        <f t="shared" si="0"/>
        <v>100</v>
      </c>
      <c r="J32" s="54">
        <f t="shared" si="1"/>
        <v>100</v>
      </c>
    </row>
    <row r="33" spans="1:10" s="5" customFormat="1" ht="25.5" customHeight="1">
      <c r="A33" s="9">
        <v>19</v>
      </c>
      <c r="B33" s="53">
        <v>412723</v>
      </c>
      <c r="C33" s="23" t="s">
        <v>77</v>
      </c>
      <c r="D33" s="221">
        <v>2485</v>
      </c>
      <c r="E33" s="221">
        <v>2500</v>
      </c>
      <c r="F33" s="221">
        <v>2456</v>
      </c>
      <c r="G33" s="221">
        <v>2500</v>
      </c>
      <c r="H33" s="221">
        <v>2500</v>
      </c>
      <c r="I33" s="63">
        <f t="shared" si="0"/>
        <v>100</v>
      </c>
      <c r="J33" s="54">
        <f t="shared" si="1"/>
        <v>100</v>
      </c>
    </row>
    <row r="34" spans="1:10" s="5" customFormat="1" ht="25.5" customHeight="1">
      <c r="A34" s="9">
        <v>20</v>
      </c>
      <c r="B34" s="53">
        <v>412725</v>
      </c>
      <c r="C34" s="23" t="s">
        <v>78</v>
      </c>
      <c r="D34" s="221">
        <v>1399</v>
      </c>
      <c r="E34" s="221">
        <v>1500</v>
      </c>
      <c r="F34" s="221">
        <v>1399</v>
      </c>
      <c r="G34" s="221">
        <v>1500</v>
      </c>
      <c r="H34" s="221">
        <v>1500</v>
      </c>
      <c r="I34" s="63">
        <f t="shared" si="0"/>
        <v>100</v>
      </c>
      <c r="J34" s="54">
        <f t="shared" si="1"/>
        <v>100</v>
      </c>
    </row>
    <row r="35" spans="1:10" s="5" customFormat="1" ht="25.5" customHeight="1">
      <c r="A35" s="9">
        <v>21</v>
      </c>
      <c r="B35" s="53">
        <v>412773</v>
      </c>
      <c r="C35" s="51" t="s">
        <v>247</v>
      </c>
      <c r="D35" s="221">
        <v>5873</v>
      </c>
      <c r="E35" s="221">
        <v>8000</v>
      </c>
      <c r="F35" s="221">
        <v>3194</v>
      </c>
      <c r="G35" s="221">
        <v>6000</v>
      </c>
      <c r="H35" s="221">
        <v>6000</v>
      </c>
      <c r="I35" s="63">
        <f t="shared" si="0"/>
        <v>75</v>
      </c>
      <c r="J35" s="54">
        <f t="shared" si="1"/>
        <v>100</v>
      </c>
    </row>
    <row r="36" spans="1:10" s="5" customFormat="1" ht="25.5" customHeight="1">
      <c r="A36" s="9"/>
      <c r="B36" s="53"/>
      <c r="C36" s="51"/>
      <c r="D36" s="221"/>
      <c r="E36" s="221"/>
      <c r="F36" s="221"/>
      <c r="G36" s="221"/>
      <c r="H36" s="221"/>
      <c r="I36" s="63"/>
      <c r="J36" s="54"/>
    </row>
    <row r="37" spans="1:10" s="5" customFormat="1" ht="25.5" customHeight="1">
      <c r="A37" s="9">
        <v>22</v>
      </c>
      <c r="B37" s="138" t="s">
        <v>248</v>
      </c>
      <c r="C37" s="35" t="s">
        <v>571</v>
      </c>
      <c r="D37" s="219">
        <f>SUM(D38:D40)</f>
        <v>76783</v>
      </c>
      <c r="E37" s="219">
        <f>SUM(E38:E40)</f>
        <v>96000</v>
      </c>
      <c r="F37" s="219">
        <f>SUM(F38:F40)</f>
        <v>42896</v>
      </c>
      <c r="G37" s="219">
        <f>SUM(G38:G40)</f>
        <v>102000</v>
      </c>
      <c r="H37" s="219">
        <f>SUM(H38:H40)</f>
        <v>90000</v>
      </c>
      <c r="I37" s="66">
        <f t="shared" si="0"/>
        <v>93.75</v>
      </c>
      <c r="J37" s="66">
        <f t="shared" si="1"/>
        <v>88.23529411764706</v>
      </c>
    </row>
    <row r="38" spans="1:10" s="5" customFormat="1" ht="25.5" customHeight="1">
      <c r="A38" s="9">
        <v>23</v>
      </c>
      <c r="B38" s="53">
        <v>412812</v>
      </c>
      <c r="C38" s="19" t="s">
        <v>85</v>
      </c>
      <c r="D38" s="221">
        <v>48906</v>
      </c>
      <c r="E38" s="221">
        <v>65000</v>
      </c>
      <c r="F38" s="221">
        <v>19237</v>
      </c>
      <c r="G38" s="221">
        <v>65000</v>
      </c>
      <c r="H38" s="221">
        <v>53000</v>
      </c>
      <c r="I38" s="54">
        <f t="shared" si="0"/>
        <v>81.53846153846153</v>
      </c>
      <c r="J38" s="54">
        <f t="shared" si="1"/>
        <v>81.53846153846153</v>
      </c>
    </row>
    <row r="39" spans="1:10" s="48" customFormat="1" ht="25.5" customHeight="1">
      <c r="A39" s="9">
        <v>24</v>
      </c>
      <c r="B39" s="61">
        <v>412813</v>
      </c>
      <c r="C39" s="51" t="s">
        <v>86</v>
      </c>
      <c r="D39" s="221">
        <v>11992</v>
      </c>
      <c r="E39" s="221">
        <v>12000</v>
      </c>
      <c r="F39" s="221">
        <v>9695</v>
      </c>
      <c r="G39" s="221">
        <v>12000</v>
      </c>
      <c r="H39" s="221">
        <v>12000</v>
      </c>
      <c r="I39" s="47">
        <f>H39/E39*100</f>
        <v>100</v>
      </c>
      <c r="J39" s="47">
        <f>H39/G39*100</f>
        <v>100</v>
      </c>
    </row>
    <row r="40" spans="1:10" s="5" customFormat="1" ht="25.5" customHeight="1">
      <c r="A40" s="9">
        <v>25</v>
      </c>
      <c r="B40" s="53">
        <v>412814</v>
      </c>
      <c r="C40" s="51" t="s">
        <v>249</v>
      </c>
      <c r="D40" s="221">
        <v>15885</v>
      </c>
      <c r="E40" s="221">
        <v>19000</v>
      </c>
      <c r="F40" s="221">
        <v>13964</v>
      </c>
      <c r="G40" s="221">
        <v>25000</v>
      </c>
      <c r="H40" s="221">
        <v>25000</v>
      </c>
      <c r="I40" s="54">
        <f t="shared" si="0"/>
        <v>131.57894736842107</v>
      </c>
      <c r="J40" s="54">
        <f t="shared" si="1"/>
        <v>100</v>
      </c>
    </row>
    <row r="41" spans="1:10" s="5" customFormat="1" ht="25.5" customHeight="1">
      <c r="A41" s="9"/>
      <c r="B41" s="53"/>
      <c r="C41" s="51"/>
      <c r="D41" s="221"/>
      <c r="E41" s="221"/>
      <c r="F41" s="221"/>
      <c r="G41" s="221"/>
      <c r="H41" s="221"/>
      <c r="I41" s="54"/>
      <c r="J41" s="54"/>
    </row>
    <row r="42" spans="1:10" s="5" customFormat="1" ht="25.5" customHeight="1">
      <c r="A42" s="9">
        <v>26</v>
      </c>
      <c r="B42" s="138" t="s">
        <v>250</v>
      </c>
      <c r="C42" s="13" t="s">
        <v>570</v>
      </c>
      <c r="D42" s="219">
        <f>SUM(D43:D50)</f>
        <v>16744</v>
      </c>
      <c r="E42" s="219">
        <f>SUM(E43:E50)</f>
        <v>21360</v>
      </c>
      <c r="F42" s="219">
        <f>SUM(F43:F50)</f>
        <v>9614</v>
      </c>
      <c r="G42" s="219">
        <f>SUM(G43:G50)</f>
        <v>21250</v>
      </c>
      <c r="H42" s="219">
        <f>SUM(H43:H50)</f>
        <v>21450</v>
      </c>
      <c r="I42" s="66">
        <f aca="true" t="shared" si="2" ref="I42:I50">H42/E42*100</f>
        <v>100.42134831460675</v>
      </c>
      <c r="J42" s="66">
        <f aca="true" t="shared" si="3" ref="J42:J50">H42/G42*100</f>
        <v>100.94117647058825</v>
      </c>
    </row>
    <row r="43" spans="1:10" s="5" customFormat="1" ht="25.5" customHeight="1">
      <c r="A43" s="9">
        <v>27</v>
      </c>
      <c r="B43" s="53">
        <v>412922</v>
      </c>
      <c r="C43" s="19" t="s">
        <v>251</v>
      </c>
      <c r="D43" s="221">
        <v>1693</v>
      </c>
      <c r="E43" s="221">
        <v>3000</v>
      </c>
      <c r="F43" s="221">
        <v>882</v>
      </c>
      <c r="G43" s="221">
        <v>3000</v>
      </c>
      <c r="H43" s="221">
        <v>2000</v>
      </c>
      <c r="I43" s="63">
        <f t="shared" si="2"/>
        <v>66.66666666666666</v>
      </c>
      <c r="J43" s="54">
        <f t="shared" si="3"/>
        <v>66.66666666666666</v>
      </c>
    </row>
    <row r="44" spans="1:10" s="5" customFormat="1" ht="25.5" customHeight="1">
      <c r="A44" s="9">
        <v>28</v>
      </c>
      <c r="B44" s="53">
        <v>412929</v>
      </c>
      <c r="C44" s="19" t="s">
        <v>90</v>
      </c>
      <c r="D44" s="221">
        <v>0</v>
      </c>
      <c r="E44" s="221">
        <v>1500</v>
      </c>
      <c r="F44" s="221">
        <v>400</v>
      </c>
      <c r="G44" s="221">
        <v>1500</v>
      </c>
      <c r="H44" s="221">
        <v>1500</v>
      </c>
      <c r="I44" s="63">
        <f t="shared" si="2"/>
        <v>100</v>
      </c>
      <c r="J44" s="54">
        <f t="shared" si="3"/>
        <v>100</v>
      </c>
    </row>
    <row r="45" spans="1:10" s="5" customFormat="1" ht="25.5" customHeight="1">
      <c r="A45" s="9">
        <v>29</v>
      </c>
      <c r="B45" s="53">
        <v>412937</v>
      </c>
      <c r="C45" s="51" t="s">
        <v>95</v>
      </c>
      <c r="D45" s="221">
        <v>12229</v>
      </c>
      <c r="E45" s="221">
        <v>10000</v>
      </c>
      <c r="F45" s="221">
        <v>6390</v>
      </c>
      <c r="G45" s="221">
        <v>10000</v>
      </c>
      <c r="H45" s="221">
        <v>10000</v>
      </c>
      <c r="I45" s="54">
        <f t="shared" si="2"/>
        <v>100</v>
      </c>
      <c r="J45" s="54">
        <f t="shared" si="3"/>
        <v>100</v>
      </c>
    </row>
    <row r="46" spans="1:10" s="5" customFormat="1" ht="25.5" customHeight="1">
      <c r="A46" s="9">
        <v>30</v>
      </c>
      <c r="B46" s="53">
        <v>412941</v>
      </c>
      <c r="C46" s="19" t="s">
        <v>97</v>
      </c>
      <c r="D46" s="221">
        <v>417</v>
      </c>
      <c r="E46" s="221">
        <v>750</v>
      </c>
      <c r="F46" s="221">
        <v>39</v>
      </c>
      <c r="G46" s="221">
        <v>750</v>
      </c>
      <c r="H46" s="221">
        <v>750</v>
      </c>
      <c r="I46" s="63">
        <f t="shared" si="2"/>
        <v>100</v>
      </c>
      <c r="J46" s="54">
        <f t="shared" si="3"/>
        <v>100</v>
      </c>
    </row>
    <row r="47" spans="1:10" s="5" customFormat="1" ht="25.5" customHeight="1">
      <c r="A47" s="9">
        <v>31</v>
      </c>
      <c r="B47" s="53">
        <v>412973</v>
      </c>
      <c r="C47" s="19" t="s">
        <v>101</v>
      </c>
      <c r="D47" s="221">
        <v>1341</v>
      </c>
      <c r="E47" s="221">
        <v>1500</v>
      </c>
      <c r="F47" s="221">
        <v>903</v>
      </c>
      <c r="G47" s="221">
        <v>1500</v>
      </c>
      <c r="H47" s="221">
        <v>2700</v>
      </c>
      <c r="I47" s="54">
        <f t="shared" si="2"/>
        <v>180</v>
      </c>
      <c r="J47" s="54">
        <f t="shared" si="3"/>
        <v>180</v>
      </c>
    </row>
    <row r="48" spans="1:10" s="5" customFormat="1" ht="25.5" customHeight="1">
      <c r="A48" s="9">
        <v>32</v>
      </c>
      <c r="B48" s="53">
        <v>412979</v>
      </c>
      <c r="C48" s="51" t="s">
        <v>102</v>
      </c>
      <c r="D48" s="221">
        <v>108</v>
      </c>
      <c r="E48" s="221">
        <v>110</v>
      </c>
      <c r="F48" s="221">
        <v>0</v>
      </c>
      <c r="G48" s="221">
        <v>0</v>
      </c>
      <c r="H48" s="226">
        <v>0</v>
      </c>
      <c r="I48" s="54">
        <f>H48/E48*100</f>
        <v>0</v>
      </c>
      <c r="J48" s="54" t="e">
        <f>H48/G48*100</f>
        <v>#DIV/0!</v>
      </c>
    </row>
    <row r="49" spans="1:10" s="5" customFormat="1" ht="25.5" customHeight="1">
      <c r="A49" s="9">
        <v>33</v>
      </c>
      <c r="B49" s="53">
        <v>412999</v>
      </c>
      <c r="C49" s="19" t="s">
        <v>104</v>
      </c>
      <c r="D49" s="221">
        <v>800</v>
      </c>
      <c r="E49" s="221">
        <v>1500</v>
      </c>
      <c r="F49" s="221">
        <v>1000</v>
      </c>
      <c r="G49" s="221">
        <v>1500</v>
      </c>
      <c r="H49" s="221">
        <v>1500</v>
      </c>
      <c r="I49" s="63">
        <f t="shared" si="2"/>
        <v>100</v>
      </c>
      <c r="J49" s="54">
        <f t="shared" si="3"/>
        <v>100</v>
      </c>
    </row>
    <row r="50" spans="1:10" s="5" customFormat="1" ht="25.5" customHeight="1">
      <c r="A50" s="9">
        <v>34</v>
      </c>
      <c r="B50" s="53">
        <v>412999</v>
      </c>
      <c r="C50" s="19" t="s">
        <v>105</v>
      </c>
      <c r="D50" s="221">
        <v>156</v>
      </c>
      <c r="E50" s="221">
        <v>3000</v>
      </c>
      <c r="F50" s="221">
        <v>0</v>
      </c>
      <c r="G50" s="221">
        <v>3000</v>
      </c>
      <c r="H50" s="221">
        <v>3000</v>
      </c>
      <c r="I50" s="63">
        <f t="shared" si="2"/>
        <v>100</v>
      </c>
      <c r="J50" s="54">
        <f t="shared" si="3"/>
        <v>100</v>
      </c>
    </row>
    <row r="51" spans="1:10" s="5" customFormat="1" ht="25.5" customHeight="1">
      <c r="A51" s="9"/>
      <c r="B51" s="53"/>
      <c r="C51" s="19"/>
      <c r="D51" s="220"/>
      <c r="E51" s="221"/>
      <c r="F51" s="221"/>
      <c r="G51" s="220"/>
      <c r="H51" s="220"/>
      <c r="I51" s="63"/>
      <c r="J51" s="54"/>
    </row>
    <row r="52" spans="1:10" s="5" customFormat="1" ht="25.5" customHeight="1">
      <c r="A52" s="9">
        <v>35</v>
      </c>
      <c r="B52" s="138" t="s">
        <v>252</v>
      </c>
      <c r="C52" s="35" t="s">
        <v>569</v>
      </c>
      <c r="D52" s="219">
        <f>SUM(D53:D56)</f>
        <v>51687</v>
      </c>
      <c r="E52" s="219">
        <f>SUM(E53:E56)</f>
        <v>55628</v>
      </c>
      <c r="F52" s="219">
        <f>SUM(F53:F56)</f>
        <v>36745</v>
      </c>
      <c r="G52" s="219">
        <f>SUM(G53:G56)</f>
        <v>48820</v>
      </c>
      <c r="H52" s="219">
        <f>SUM(H53:H56)</f>
        <v>35517</v>
      </c>
      <c r="I52" s="66">
        <f>H52/E52*100</f>
        <v>63.8473430646437</v>
      </c>
      <c r="J52" s="66">
        <f>H52/G52*100</f>
        <v>72.75092175337976</v>
      </c>
    </row>
    <row r="53" spans="1:10" s="5" customFormat="1" ht="25.5" customHeight="1">
      <c r="A53" s="9">
        <v>36</v>
      </c>
      <c r="B53" s="53">
        <v>413341</v>
      </c>
      <c r="C53" s="19" t="s">
        <v>112</v>
      </c>
      <c r="D53" s="221">
        <v>29804</v>
      </c>
      <c r="E53" s="221">
        <v>25000</v>
      </c>
      <c r="F53" s="221">
        <v>16517</v>
      </c>
      <c r="G53" s="221">
        <v>22000</v>
      </c>
      <c r="H53" s="221">
        <v>15000</v>
      </c>
      <c r="I53" s="54">
        <f>H53/E53*100</f>
        <v>60</v>
      </c>
      <c r="J53" s="54">
        <f>H53/G53*100</f>
        <v>68.18181818181817</v>
      </c>
    </row>
    <row r="54" spans="1:10" s="5" customFormat="1" ht="25.5" customHeight="1">
      <c r="A54" s="9">
        <v>37</v>
      </c>
      <c r="B54" s="53">
        <v>413341</v>
      </c>
      <c r="C54" s="19" t="s">
        <v>113</v>
      </c>
      <c r="D54" s="220">
        <v>11958</v>
      </c>
      <c r="E54" s="221">
        <v>6150</v>
      </c>
      <c r="F54" s="221">
        <v>4787</v>
      </c>
      <c r="G54" s="221">
        <v>5585</v>
      </c>
      <c r="H54" s="221">
        <v>443</v>
      </c>
      <c r="I54" s="54">
        <f>H54/E54*100</f>
        <v>7.203252032520326</v>
      </c>
      <c r="J54" s="54">
        <f>H54/G54*100</f>
        <v>7.9319606087735</v>
      </c>
    </row>
    <row r="55" spans="1:10" s="5" customFormat="1" ht="25.5" customHeight="1">
      <c r="A55" s="9">
        <v>38</v>
      </c>
      <c r="B55" s="53">
        <v>413341</v>
      </c>
      <c r="C55" s="19" t="s">
        <v>114</v>
      </c>
      <c r="D55" s="220">
        <v>6702</v>
      </c>
      <c r="E55" s="221">
        <v>18720</v>
      </c>
      <c r="F55" s="221">
        <v>14008</v>
      </c>
      <c r="G55" s="221">
        <v>18235</v>
      </c>
      <c r="H55" s="221">
        <v>14316</v>
      </c>
      <c r="I55" s="54">
        <f>H55/E55*100</f>
        <v>76.47435897435896</v>
      </c>
      <c r="J55" s="54">
        <f>H55/G55*100</f>
        <v>78.50836303811352</v>
      </c>
    </row>
    <row r="56" spans="1:10" s="5" customFormat="1" ht="25.5" customHeight="1">
      <c r="A56" s="9">
        <v>39</v>
      </c>
      <c r="B56" s="53">
        <v>413341</v>
      </c>
      <c r="C56" s="51" t="s">
        <v>253</v>
      </c>
      <c r="D56" s="221">
        <v>3223</v>
      </c>
      <c r="E56" s="221">
        <v>5758</v>
      </c>
      <c r="F56" s="221">
        <v>1433</v>
      </c>
      <c r="G56" s="221">
        <v>3000</v>
      </c>
      <c r="H56" s="221">
        <v>5758</v>
      </c>
      <c r="I56" s="47">
        <f>H56/E56*100</f>
        <v>100</v>
      </c>
      <c r="J56" s="47">
        <f>H56/G56*100</f>
        <v>191.93333333333334</v>
      </c>
    </row>
    <row r="57" spans="1:10" s="5" customFormat="1" ht="25.5" customHeight="1">
      <c r="A57" s="9"/>
      <c r="B57" s="53"/>
      <c r="C57" s="19"/>
      <c r="D57" s="220"/>
      <c r="E57" s="221"/>
      <c r="F57" s="221"/>
      <c r="G57" s="220"/>
      <c r="H57" s="220"/>
      <c r="I57" s="63"/>
      <c r="J57" s="54"/>
    </row>
    <row r="58" spans="1:10" s="5" customFormat="1" ht="25.5" customHeight="1">
      <c r="A58" s="9">
        <v>40</v>
      </c>
      <c r="B58" s="138" t="s">
        <v>254</v>
      </c>
      <c r="C58" s="35" t="s">
        <v>568</v>
      </c>
      <c r="D58" s="219">
        <f>SUM(D59:D61)</f>
        <v>260583</v>
      </c>
      <c r="E58" s="219">
        <f>SUM(E59:E61)</f>
        <v>210000</v>
      </c>
      <c r="F58" s="219">
        <f>SUM(F59:F61)</f>
        <v>138823</v>
      </c>
      <c r="G58" s="219">
        <f>SUM(G59:G61)</f>
        <v>229000</v>
      </c>
      <c r="H58" s="219">
        <f>SUM(H59:H61)</f>
        <v>210000</v>
      </c>
      <c r="I58" s="66">
        <f>H58/E58*100</f>
        <v>100</v>
      </c>
      <c r="J58" s="66">
        <f>H58/G58*100</f>
        <v>91.70305676855895</v>
      </c>
    </row>
    <row r="59" spans="1:10" s="48" customFormat="1" ht="25.5" customHeight="1">
      <c r="A59" s="37">
        <v>41</v>
      </c>
      <c r="B59" s="61">
        <v>414141</v>
      </c>
      <c r="C59" s="51" t="s">
        <v>255</v>
      </c>
      <c r="D59" s="221">
        <v>59177</v>
      </c>
      <c r="E59" s="221">
        <v>96000</v>
      </c>
      <c r="F59" s="221">
        <v>35340</v>
      </c>
      <c r="G59" s="221">
        <v>96000</v>
      </c>
      <c r="H59" s="221">
        <v>96000</v>
      </c>
      <c r="I59" s="47">
        <f>H59/E59*100</f>
        <v>100</v>
      </c>
      <c r="J59" s="47">
        <f>H59/G59*100</f>
        <v>100</v>
      </c>
    </row>
    <row r="60" spans="1:10" s="5" customFormat="1" ht="25.5" customHeight="1">
      <c r="A60" s="9">
        <v>42</v>
      </c>
      <c r="B60" s="53">
        <v>414142</v>
      </c>
      <c r="C60" s="19" t="s">
        <v>256</v>
      </c>
      <c r="D60" s="221">
        <v>43406</v>
      </c>
      <c r="E60" s="221">
        <v>44000</v>
      </c>
      <c r="F60" s="221">
        <v>31986</v>
      </c>
      <c r="G60" s="221">
        <v>44000</v>
      </c>
      <c r="H60" s="221">
        <v>44000</v>
      </c>
      <c r="I60" s="54">
        <f>H60/E60*100</f>
        <v>100</v>
      </c>
      <c r="J60" s="54">
        <f>H60/G60*100</f>
        <v>100</v>
      </c>
    </row>
    <row r="61" spans="1:10" s="5" customFormat="1" ht="24.75" customHeight="1">
      <c r="A61" s="37">
        <v>43</v>
      </c>
      <c r="B61" s="61">
        <v>414149</v>
      </c>
      <c r="C61" s="51" t="s">
        <v>118</v>
      </c>
      <c r="D61" s="221">
        <v>158000</v>
      </c>
      <c r="E61" s="221">
        <v>70000</v>
      </c>
      <c r="F61" s="221">
        <v>71497</v>
      </c>
      <c r="G61" s="221">
        <v>89000</v>
      </c>
      <c r="H61" s="221">
        <v>70000</v>
      </c>
      <c r="I61" s="47">
        <f>H61/E61*100</f>
        <v>100</v>
      </c>
      <c r="J61" s="47">
        <f>H61/G61*100</f>
        <v>78.65168539325843</v>
      </c>
    </row>
    <row r="62" spans="1:10" s="5" customFormat="1" ht="25.5" customHeight="1">
      <c r="A62" s="9"/>
      <c r="B62" s="139"/>
      <c r="C62" s="34"/>
      <c r="D62" s="229"/>
      <c r="E62" s="229"/>
      <c r="F62" s="229"/>
      <c r="G62" s="229"/>
      <c r="H62" s="229"/>
      <c r="I62" s="54"/>
      <c r="J62" s="54"/>
    </row>
    <row r="63" spans="1:10" s="5" customFormat="1" ht="27.75" customHeight="1">
      <c r="A63" s="9">
        <v>44</v>
      </c>
      <c r="B63" s="139"/>
      <c r="C63" s="18" t="s">
        <v>257</v>
      </c>
      <c r="D63" s="219"/>
      <c r="E63" s="219"/>
      <c r="F63" s="219"/>
      <c r="G63" s="219"/>
      <c r="H63" s="219"/>
      <c r="I63" s="66"/>
      <c r="J63" s="54"/>
    </row>
    <row r="64" spans="1:10" s="5" customFormat="1" ht="27.75" customHeight="1">
      <c r="A64" s="9">
        <v>45</v>
      </c>
      <c r="B64" s="138" t="s">
        <v>258</v>
      </c>
      <c r="C64" s="13" t="s">
        <v>566</v>
      </c>
      <c r="D64" s="232">
        <f>SUM(D65:D67)</f>
        <v>269006</v>
      </c>
      <c r="E64" s="232">
        <f>SUM(E65:E67)</f>
        <v>354934</v>
      </c>
      <c r="F64" s="232">
        <f>SUM(F65:F67)</f>
        <v>261711</v>
      </c>
      <c r="G64" s="232">
        <f>SUM(G65:G67)</f>
        <v>355081</v>
      </c>
      <c r="H64" s="232">
        <f>SUM(H65:H67)</f>
        <v>301997</v>
      </c>
      <c r="I64" s="66">
        <f>H64/E64*100</f>
        <v>85.08539615815897</v>
      </c>
      <c r="J64" s="66">
        <f>H64/G64*100</f>
        <v>85.05017165097541</v>
      </c>
    </row>
    <row r="65" spans="1:10" s="5" customFormat="1" ht="27.75" customHeight="1">
      <c r="A65" s="9">
        <v>46</v>
      </c>
      <c r="B65" s="53">
        <v>621341</v>
      </c>
      <c r="C65" s="19" t="s">
        <v>178</v>
      </c>
      <c r="D65" s="221">
        <v>157895</v>
      </c>
      <c r="E65" s="221">
        <v>157895</v>
      </c>
      <c r="F65" s="221">
        <v>118421</v>
      </c>
      <c r="G65" s="221">
        <v>157895</v>
      </c>
      <c r="H65" s="221">
        <v>157895</v>
      </c>
      <c r="I65" s="54">
        <f>H65/E65*100</f>
        <v>100</v>
      </c>
      <c r="J65" s="54">
        <f>H65/G65*100</f>
        <v>100</v>
      </c>
    </row>
    <row r="66" spans="1:10" s="5" customFormat="1" ht="27.75" customHeight="1">
      <c r="A66" s="9">
        <v>47</v>
      </c>
      <c r="B66" s="53">
        <v>621341</v>
      </c>
      <c r="C66" s="19" t="s">
        <v>259</v>
      </c>
      <c r="D66" s="221">
        <v>111111</v>
      </c>
      <c r="E66" s="221">
        <v>111111</v>
      </c>
      <c r="F66" s="221">
        <v>83333</v>
      </c>
      <c r="G66" s="221">
        <v>111111</v>
      </c>
      <c r="H66" s="221">
        <v>37037</v>
      </c>
      <c r="I66" s="54">
        <f>H66/E66*100</f>
        <v>33.33333333333333</v>
      </c>
      <c r="J66" s="54">
        <f>H66/G66*100</f>
        <v>33.33333333333333</v>
      </c>
    </row>
    <row r="67" spans="1:10" s="5" customFormat="1" ht="36.75" customHeight="1">
      <c r="A67" s="9">
        <v>48</v>
      </c>
      <c r="B67" s="53">
        <v>621341</v>
      </c>
      <c r="C67" s="19" t="s">
        <v>180</v>
      </c>
      <c r="D67" s="221">
        <v>0</v>
      </c>
      <c r="E67" s="221">
        <v>85928</v>
      </c>
      <c r="F67" s="221">
        <v>59957</v>
      </c>
      <c r="G67" s="221">
        <v>86075</v>
      </c>
      <c r="H67" s="221">
        <v>107065</v>
      </c>
      <c r="I67" s="54">
        <f>H67/E67*100</f>
        <v>124.59850107066381</v>
      </c>
      <c r="J67" s="54">
        <f>H67/G67*100</f>
        <v>124.38571013650885</v>
      </c>
    </row>
    <row r="68" spans="1:10" s="5" customFormat="1" ht="25.5" customHeight="1">
      <c r="A68" s="9"/>
      <c r="B68" s="139"/>
      <c r="C68" s="23"/>
      <c r="D68" s="221"/>
      <c r="E68" s="221"/>
      <c r="F68" s="221"/>
      <c r="G68" s="221"/>
      <c r="H68" s="221"/>
      <c r="I68" s="54"/>
      <c r="J68" s="54"/>
    </row>
    <row r="69" spans="1:12" s="5" customFormat="1" ht="25.5" customHeight="1">
      <c r="A69" s="9">
        <v>49</v>
      </c>
      <c r="B69" s="138"/>
      <c r="C69" s="35" t="s">
        <v>567</v>
      </c>
      <c r="D69" s="246">
        <f>D7+D64</f>
        <v>701619</v>
      </c>
      <c r="E69" s="246">
        <f>E7+E64</f>
        <v>822522</v>
      </c>
      <c r="F69" s="246">
        <f>F7+F64</f>
        <v>539524</v>
      </c>
      <c r="G69" s="246">
        <f>G7+G64</f>
        <v>834751</v>
      </c>
      <c r="H69" s="246">
        <f>H7+H64</f>
        <v>719564</v>
      </c>
      <c r="I69" s="66">
        <f>H69/E69*100</f>
        <v>87.48264484111064</v>
      </c>
      <c r="J69" s="66">
        <f>H69/G69*100</f>
        <v>86.20103479959892</v>
      </c>
      <c r="L69" s="215"/>
    </row>
    <row r="70" spans="1:10" s="5" customFormat="1" ht="12.75">
      <c r="A70" s="143"/>
      <c r="B70" s="144"/>
      <c r="D70" s="215"/>
      <c r="E70" s="215"/>
      <c r="F70" s="260"/>
      <c r="G70" s="215"/>
      <c r="H70" s="215"/>
      <c r="I70" s="133"/>
      <c r="J70" s="133"/>
    </row>
    <row r="71" spans="1:10" s="5" customFormat="1" ht="12.75">
      <c r="A71" s="143"/>
      <c r="B71" s="144"/>
      <c r="D71" s="215"/>
      <c r="E71" s="215"/>
      <c r="F71" s="260"/>
      <c r="G71" s="215"/>
      <c r="H71" s="215"/>
      <c r="I71" s="133"/>
      <c r="J71" s="133"/>
    </row>
    <row r="72" spans="1:12" s="5" customFormat="1" ht="12.75">
      <c r="A72" s="143"/>
      <c r="B72" s="144"/>
      <c r="D72" s="215"/>
      <c r="E72" s="215"/>
      <c r="F72" s="260"/>
      <c r="G72" s="215"/>
      <c r="H72" s="215"/>
      <c r="I72" s="133"/>
      <c r="J72" s="133"/>
      <c r="L72" s="103"/>
    </row>
    <row r="73" spans="1:12" s="5" customFormat="1" ht="12.75">
      <c r="A73" s="143"/>
      <c r="B73" s="144"/>
      <c r="D73" s="215"/>
      <c r="E73" s="215"/>
      <c r="F73" s="260"/>
      <c r="G73" s="215"/>
      <c r="H73" s="215"/>
      <c r="I73" s="133"/>
      <c r="J73" s="133"/>
      <c r="L73" s="215"/>
    </row>
    <row r="74" spans="1:12" s="5" customFormat="1" ht="12.75">
      <c r="A74" s="143"/>
      <c r="B74" s="144"/>
      <c r="D74" s="215"/>
      <c r="E74" s="215"/>
      <c r="F74" s="260"/>
      <c r="G74" s="215"/>
      <c r="H74" s="215"/>
      <c r="I74" s="133"/>
      <c r="J74" s="133"/>
      <c r="L74" s="103"/>
    </row>
    <row r="75" spans="1:10" s="5" customFormat="1" ht="12.75">
      <c r="A75" s="143"/>
      <c r="B75" s="144"/>
      <c r="D75" s="215"/>
      <c r="E75" s="215"/>
      <c r="F75" s="260"/>
      <c r="G75" s="215"/>
      <c r="H75" s="215"/>
      <c r="I75" s="133"/>
      <c r="J75" s="133"/>
    </row>
    <row r="76" spans="1:10" s="5" customFormat="1" ht="12.75">
      <c r="A76" s="143"/>
      <c r="B76" s="144"/>
      <c r="D76" s="215"/>
      <c r="E76" s="215"/>
      <c r="F76" s="260"/>
      <c r="G76" s="215"/>
      <c r="H76" s="215"/>
      <c r="I76" s="133"/>
      <c r="J76" s="133"/>
    </row>
    <row r="77" spans="1:10" s="5" customFormat="1" ht="12.75">
      <c r="A77" s="143"/>
      <c r="B77" s="144"/>
      <c r="D77" s="215"/>
      <c r="E77" s="215"/>
      <c r="F77" s="260"/>
      <c r="G77" s="215"/>
      <c r="H77" s="215"/>
      <c r="I77" s="133"/>
      <c r="J77" s="133"/>
    </row>
    <row r="78" spans="1:10" s="5" customFormat="1" ht="12.75">
      <c r="A78" s="143"/>
      <c r="B78" s="144"/>
      <c r="D78" s="215"/>
      <c r="E78" s="215"/>
      <c r="F78" s="260"/>
      <c r="G78" s="215"/>
      <c r="H78" s="215"/>
      <c r="I78" s="133"/>
      <c r="J78" s="133"/>
    </row>
    <row r="79" spans="1:10" s="5" customFormat="1" ht="12.75">
      <c r="A79" s="143"/>
      <c r="B79" s="144"/>
      <c r="D79" s="215"/>
      <c r="E79" s="215"/>
      <c r="F79" s="260"/>
      <c r="G79" s="215"/>
      <c r="H79" s="215"/>
      <c r="I79" s="133"/>
      <c r="J79" s="133"/>
    </row>
    <row r="80" spans="1:10" s="5" customFormat="1" ht="12.75">
      <c r="A80" s="143"/>
      <c r="B80" s="144"/>
      <c r="D80" s="215"/>
      <c r="E80" s="215"/>
      <c r="F80" s="260"/>
      <c r="G80" s="215"/>
      <c r="H80" s="215"/>
      <c r="I80" s="133"/>
      <c r="J80" s="133"/>
    </row>
    <row r="81" spans="1:10" s="5" customFormat="1" ht="12.75">
      <c r="A81" s="143"/>
      <c r="B81" s="144"/>
      <c r="D81" s="215"/>
      <c r="E81" s="215"/>
      <c r="F81" s="260"/>
      <c r="G81" s="215"/>
      <c r="H81" s="215"/>
      <c r="I81" s="133"/>
      <c r="J81" s="133"/>
    </row>
    <row r="82" spans="1:10" s="5" customFormat="1" ht="12.75">
      <c r="A82" s="143"/>
      <c r="B82" s="144"/>
      <c r="D82" s="215"/>
      <c r="E82" s="215"/>
      <c r="F82" s="260"/>
      <c r="G82" s="215"/>
      <c r="H82" s="215"/>
      <c r="I82" s="133"/>
      <c r="J82" s="133"/>
    </row>
    <row r="83" spans="1:10" s="5" customFormat="1" ht="12.75">
      <c r="A83" s="143"/>
      <c r="B83" s="144"/>
      <c r="D83" s="215"/>
      <c r="E83" s="215"/>
      <c r="F83" s="260"/>
      <c r="G83" s="215"/>
      <c r="H83" s="215"/>
      <c r="I83" s="133"/>
      <c r="J83" s="133"/>
    </row>
    <row r="84" spans="1:10" s="5" customFormat="1" ht="12.75">
      <c r="A84" s="143"/>
      <c r="B84" s="144"/>
      <c r="D84" s="215"/>
      <c r="E84" s="215"/>
      <c r="F84" s="260"/>
      <c r="G84" s="215"/>
      <c r="H84" s="215"/>
      <c r="I84" s="133"/>
      <c r="J84" s="133"/>
    </row>
    <row r="85" spans="1:10" s="5" customFormat="1" ht="12.75">
      <c r="A85" s="143"/>
      <c r="B85" s="144"/>
      <c r="D85" s="215"/>
      <c r="E85" s="215"/>
      <c r="F85" s="260"/>
      <c r="G85" s="215"/>
      <c r="H85" s="215"/>
      <c r="I85" s="133"/>
      <c r="J85" s="133"/>
    </row>
    <row r="86" spans="1:10" s="5" customFormat="1" ht="12.75">
      <c r="A86" s="143"/>
      <c r="B86" s="144"/>
      <c r="D86" s="215"/>
      <c r="E86" s="215"/>
      <c r="F86" s="260"/>
      <c r="G86" s="215"/>
      <c r="H86" s="215"/>
      <c r="I86" s="133"/>
      <c r="J86" s="133"/>
    </row>
    <row r="87" spans="1:10" s="5" customFormat="1" ht="12.75">
      <c r="A87" s="143"/>
      <c r="B87" s="144"/>
      <c r="D87" s="215"/>
      <c r="E87" s="215"/>
      <c r="F87" s="260"/>
      <c r="G87" s="215"/>
      <c r="H87" s="215"/>
      <c r="I87" s="133"/>
      <c r="J87" s="133"/>
    </row>
    <row r="88" spans="1:10" s="5" customFormat="1" ht="12.75">
      <c r="A88" s="143"/>
      <c r="B88" s="144"/>
      <c r="D88" s="215"/>
      <c r="E88" s="215"/>
      <c r="F88" s="260"/>
      <c r="G88" s="215"/>
      <c r="H88" s="215"/>
      <c r="I88" s="133"/>
      <c r="J88" s="133"/>
    </row>
    <row r="89" spans="1:10" s="5" customFormat="1" ht="12.75">
      <c r="A89" s="143"/>
      <c r="B89" s="144"/>
      <c r="D89" s="215"/>
      <c r="E89" s="215"/>
      <c r="F89" s="260"/>
      <c r="G89" s="215"/>
      <c r="H89" s="215"/>
      <c r="I89" s="133"/>
      <c r="J89" s="133"/>
    </row>
    <row r="90" spans="1:10" s="5" customFormat="1" ht="12.75">
      <c r="A90" s="143"/>
      <c r="B90" s="144"/>
      <c r="D90" s="215"/>
      <c r="E90" s="215"/>
      <c r="F90" s="260"/>
      <c r="G90" s="215"/>
      <c r="H90" s="215"/>
      <c r="I90" s="133"/>
      <c r="J90" s="133"/>
    </row>
    <row r="91" spans="1:10" s="5" customFormat="1" ht="12.75">
      <c r="A91" s="143"/>
      <c r="B91" s="144"/>
      <c r="D91" s="215"/>
      <c r="E91" s="215"/>
      <c r="F91" s="260"/>
      <c r="G91" s="215"/>
      <c r="H91" s="215"/>
      <c r="I91" s="133"/>
      <c r="J91" s="133"/>
    </row>
    <row r="92" spans="1:10" s="5" customFormat="1" ht="12.75">
      <c r="A92" s="143"/>
      <c r="B92" s="144"/>
      <c r="D92" s="215"/>
      <c r="E92" s="215"/>
      <c r="F92" s="260"/>
      <c r="G92" s="215"/>
      <c r="H92" s="215"/>
      <c r="I92" s="133"/>
      <c r="J92" s="133"/>
    </row>
    <row r="93" spans="1:10" s="5" customFormat="1" ht="12.75">
      <c r="A93" s="143"/>
      <c r="B93" s="144"/>
      <c r="D93" s="215"/>
      <c r="E93" s="215"/>
      <c r="F93" s="260"/>
      <c r="G93" s="215"/>
      <c r="H93" s="215"/>
      <c r="I93" s="133"/>
      <c r="J93" s="133"/>
    </row>
    <row r="94" spans="1:10" s="5" customFormat="1" ht="12.75">
      <c r="A94" s="143"/>
      <c r="B94" s="144"/>
      <c r="D94" s="215"/>
      <c r="E94" s="215"/>
      <c r="F94" s="260"/>
      <c r="G94" s="215"/>
      <c r="H94" s="215"/>
      <c r="I94" s="133"/>
      <c r="J94" s="133"/>
    </row>
    <row r="95" spans="1:10" s="5" customFormat="1" ht="12.75">
      <c r="A95" s="143"/>
      <c r="B95" s="144"/>
      <c r="D95" s="215"/>
      <c r="E95" s="215"/>
      <c r="F95" s="260"/>
      <c r="G95" s="215"/>
      <c r="H95" s="215"/>
      <c r="I95" s="133"/>
      <c r="J95" s="133"/>
    </row>
    <row r="96" spans="1:10" s="5" customFormat="1" ht="12.75">
      <c r="A96" s="143"/>
      <c r="B96" s="144"/>
      <c r="D96" s="215"/>
      <c r="E96" s="215"/>
      <c r="F96" s="260"/>
      <c r="G96" s="215"/>
      <c r="H96" s="215"/>
      <c r="I96" s="133"/>
      <c r="J96" s="133"/>
    </row>
    <row r="97" spans="1:10" s="5" customFormat="1" ht="12.75">
      <c r="A97" s="143"/>
      <c r="B97" s="144"/>
      <c r="D97" s="215"/>
      <c r="E97" s="215"/>
      <c r="F97" s="260"/>
      <c r="G97" s="215"/>
      <c r="H97" s="215"/>
      <c r="I97" s="133"/>
      <c r="J97" s="133"/>
    </row>
    <row r="98" spans="1:10" s="5" customFormat="1" ht="12.75">
      <c r="A98" s="143"/>
      <c r="B98" s="144"/>
      <c r="D98" s="215"/>
      <c r="E98" s="215"/>
      <c r="F98" s="260"/>
      <c r="G98" s="215"/>
      <c r="H98" s="215"/>
      <c r="I98" s="133"/>
      <c r="J98" s="133"/>
    </row>
    <row r="99" spans="1:10" s="5" customFormat="1" ht="12.75">
      <c r="A99" s="143"/>
      <c r="B99" s="144"/>
      <c r="D99" s="215"/>
      <c r="E99" s="215"/>
      <c r="F99" s="260"/>
      <c r="G99" s="215"/>
      <c r="H99" s="215"/>
      <c r="I99" s="133"/>
      <c r="J99" s="133"/>
    </row>
    <row r="100" spans="1:10" s="5" customFormat="1" ht="12.75">
      <c r="A100" s="143"/>
      <c r="B100" s="144"/>
      <c r="D100" s="215"/>
      <c r="E100" s="215"/>
      <c r="F100" s="260"/>
      <c r="G100" s="215"/>
      <c r="H100" s="215"/>
      <c r="I100" s="133"/>
      <c r="J100" s="133"/>
    </row>
    <row r="101" spans="1:10" s="5" customFormat="1" ht="12.75">
      <c r="A101" s="143"/>
      <c r="B101" s="144"/>
      <c r="D101" s="215"/>
      <c r="E101" s="215"/>
      <c r="F101" s="260"/>
      <c r="G101" s="215"/>
      <c r="H101" s="215"/>
      <c r="I101" s="133"/>
      <c r="J101" s="133"/>
    </row>
    <row r="102" spans="1:10" s="5" customFormat="1" ht="12.75">
      <c r="A102" s="143"/>
      <c r="B102" s="144"/>
      <c r="D102" s="215"/>
      <c r="E102" s="215"/>
      <c r="F102" s="260"/>
      <c r="G102" s="215"/>
      <c r="H102" s="215"/>
      <c r="I102" s="133"/>
      <c r="J102" s="133"/>
    </row>
    <row r="103" spans="1:10" s="5" customFormat="1" ht="12.75">
      <c r="A103" s="143"/>
      <c r="B103" s="144"/>
      <c r="D103" s="215"/>
      <c r="E103" s="215"/>
      <c r="F103" s="260"/>
      <c r="G103" s="215"/>
      <c r="H103" s="215"/>
      <c r="I103" s="133"/>
      <c r="J103" s="133"/>
    </row>
    <row r="104" spans="1:10" s="5" customFormat="1" ht="12.75">
      <c r="A104" s="143"/>
      <c r="B104" s="144"/>
      <c r="D104" s="215"/>
      <c r="E104" s="215"/>
      <c r="F104" s="260"/>
      <c r="G104" s="215"/>
      <c r="H104" s="215"/>
      <c r="I104" s="133"/>
      <c r="J104" s="133"/>
    </row>
    <row r="105" spans="1:10" s="5" customFormat="1" ht="12.75">
      <c r="A105" s="143"/>
      <c r="B105" s="144"/>
      <c r="D105" s="215"/>
      <c r="E105" s="215"/>
      <c r="F105" s="260"/>
      <c r="G105" s="215"/>
      <c r="H105" s="215"/>
      <c r="I105" s="133"/>
      <c r="J105" s="133"/>
    </row>
    <row r="106" spans="1:10" s="5" customFormat="1" ht="12.75">
      <c r="A106" s="143"/>
      <c r="B106" s="144"/>
      <c r="D106" s="215"/>
      <c r="E106" s="215"/>
      <c r="F106" s="260"/>
      <c r="G106" s="215"/>
      <c r="H106" s="215"/>
      <c r="I106" s="133"/>
      <c r="J106" s="133"/>
    </row>
    <row r="107" spans="1:10" s="5" customFormat="1" ht="12.75">
      <c r="A107" s="143"/>
      <c r="B107" s="144"/>
      <c r="D107" s="215"/>
      <c r="E107" s="215"/>
      <c r="F107" s="260"/>
      <c r="G107" s="215"/>
      <c r="H107" s="215"/>
      <c r="I107" s="133"/>
      <c r="J107" s="133"/>
    </row>
    <row r="108" spans="1:10" s="5" customFormat="1" ht="12.75">
      <c r="A108" s="143"/>
      <c r="B108" s="144"/>
      <c r="D108" s="215"/>
      <c r="E108" s="215"/>
      <c r="F108" s="260"/>
      <c r="G108" s="215"/>
      <c r="H108" s="215"/>
      <c r="I108" s="133"/>
      <c r="J108" s="133"/>
    </row>
    <row r="109" spans="1:10" s="5" customFormat="1" ht="12.75">
      <c r="A109" s="143"/>
      <c r="B109" s="144"/>
      <c r="D109" s="215"/>
      <c r="E109" s="215"/>
      <c r="F109" s="260"/>
      <c r="G109" s="215"/>
      <c r="H109" s="215"/>
      <c r="I109" s="133"/>
      <c r="J109" s="133"/>
    </row>
    <row r="110" spans="1:10" s="5" customFormat="1" ht="12.75">
      <c r="A110" s="143"/>
      <c r="B110" s="144"/>
      <c r="D110" s="215"/>
      <c r="E110" s="215"/>
      <c r="F110" s="260"/>
      <c r="G110" s="215"/>
      <c r="H110" s="215"/>
      <c r="I110" s="133"/>
      <c r="J110" s="133"/>
    </row>
    <row r="111" spans="1:10" s="5" customFormat="1" ht="12.75">
      <c r="A111" s="143"/>
      <c r="B111" s="144"/>
      <c r="D111" s="215"/>
      <c r="E111" s="215"/>
      <c r="F111" s="260"/>
      <c r="G111" s="215"/>
      <c r="H111" s="215"/>
      <c r="I111" s="133"/>
      <c r="J111" s="133"/>
    </row>
    <row r="112" spans="1:10" s="5" customFormat="1" ht="12.75">
      <c r="A112" s="143"/>
      <c r="B112" s="144"/>
      <c r="D112" s="215"/>
      <c r="E112" s="215"/>
      <c r="F112" s="260"/>
      <c r="G112" s="215"/>
      <c r="H112" s="215"/>
      <c r="I112" s="133"/>
      <c r="J112" s="133"/>
    </row>
    <row r="113" spans="1:10" s="5" customFormat="1" ht="12.75">
      <c r="A113" s="143"/>
      <c r="B113" s="144"/>
      <c r="D113" s="215"/>
      <c r="E113" s="215"/>
      <c r="F113" s="260"/>
      <c r="G113" s="215"/>
      <c r="H113" s="215"/>
      <c r="I113" s="133"/>
      <c r="J113" s="133"/>
    </row>
    <row r="114" spans="1:10" s="5" customFormat="1" ht="12.75">
      <c r="A114" s="143"/>
      <c r="B114" s="144"/>
      <c r="D114" s="215"/>
      <c r="E114" s="215"/>
      <c r="F114" s="260"/>
      <c r="G114" s="215"/>
      <c r="H114" s="215"/>
      <c r="I114" s="133"/>
      <c r="J114" s="133"/>
    </row>
    <row r="115" spans="1:10" s="5" customFormat="1" ht="12.75">
      <c r="A115" s="143"/>
      <c r="B115" s="144"/>
      <c r="D115" s="215"/>
      <c r="E115" s="215"/>
      <c r="F115" s="260"/>
      <c r="G115" s="215"/>
      <c r="H115" s="215"/>
      <c r="I115" s="133"/>
      <c r="J115" s="133"/>
    </row>
    <row r="116" spans="1:10" s="5" customFormat="1" ht="12.75">
      <c r="A116" s="143"/>
      <c r="B116" s="144"/>
      <c r="D116" s="215"/>
      <c r="E116" s="215"/>
      <c r="F116" s="260"/>
      <c r="G116" s="215"/>
      <c r="H116" s="215"/>
      <c r="I116" s="133"/>
      <c r="J116" s="133"/>
    </row>
    <row r="117" spans="1:10" s="5" customFormat="1" ht="12.75">
      <c r="A117" s="143"/>
      <c r="B117" s="144"/>
      <c r="D117" s="215"/>
      <c r="E117" s="215"/>
      <c r="F117" s="260"/>
      <c r="G117" s="215"/>
      <c r="H117" s="215"/>
      <c r="I117" s="133"/>
      <c r="J117" s="133"/>
    </row>
    <row r="118" spans="1:10" s="5" customFormat="1" ht="12.75">
      <c r="A118" s="143"/>
      <c r="B118" s="144"/>
      <c r="D118" s="215"/>
      <c r="E118" s="215"/>
      <c r="F118" s="260"/>
      <c r="G118" s="215"/>
      <c r="H118" s="215"/>
      <c r="I118" s="133"/>
      <c r="J118" s="133"/>
    </row>
    <row r="119" spans="1:10" s="5" customFormat="1" ht="12.75">
      <c r="A119" s="143"/>
      <c r="B119" s="144"/>
      <c r="D119" s="215"/>
      <c r="E119" s="215"/>
      <c r="F119" s="260"/>
      <c r="G119" s="215"/>
      <c r="H119" s="215"/>
      <c r="I119" s="133"/>
      <c r="J119" s="133"/>
    </row>
    <row r="120" spans="1:10" s="5" customFormat="1" ht="12.75">
      <c r="A120" s="143"/>
      <c r="B120" s="144"/>
      <c r="D120" s="215"/>
      <c r="E120" s="215"/>
      <c r="F120" s="260"/>
      <c r="G120" s="215"/>
      <c r="H120" s="215"/>
      <c r="I120" s="133"/>
      <c r="J120" s="133"/>
    </row>
    <row r="121" spans="1:10" s="5" customFormat="1" ht="12.75">
      <c r="A121" s="143"/>
      <c r="B121" s="144"/>
      <c r="D121" s="215"/>
      <c r="E121" s="215"/>
      <c r="F121" s="260"/>
      <c r="G121" s="215"/>
      <c r="H121" s="215"/>
      <c r="I121" s="133"/>
      <c r="J121" s="133"/>
    </row>
    <row r="122" spans="1:10" s="5" customFormat="1" ht="12.75">
      <c r="A122" s="143"/>
      <c r="B122" s="144"/>
      <c r="D122" s="215"/>
      <c r="E122" s="215"/>
      <c r="F122" s="260"/>
      <c r="G122" s="215"/>
      <c r="H122" s="215"/>
      <c r="I122" s="133"/>
      <c r="J122" s="133"/>
    </row>
    <row r="123" spans="1:10" s="5" customFormat="1" ht="12.75">
      <c r="A123" s="143"/>
      <c r="B123" s="144"/>
      <c r="D123" s="215"/>
      <c r="E123" s="215"/>
      <c r="F123" s="260"/>
      <c r="G123" s="215"/>
      <c r="H123" s="215"/>
      <c r="I123" s="133"/>
      <c r="J123" s="133"/>
    </row>
    <row r="124" spans="1:10" s="5" customFormat="1" ht="12.75">
      <c r="A124" s="143"/>
      <c r="B124" s="144"/>
      <c r="D124" s="215"/>
      <c r="E124" s="215"/>
      <c r="F124" s="260"/>
      <c r="G124" s="215"/>
      <c r="H124" s="215"/>
      <c r="I124" s="133"/>
      <c r="J124" s="133"/>
    </row>
    <row r="125" spans="1:10" s="5" customFormat="1" ht="12.75">
      <c r="A125" s="143"/>
      <c r="B125" s="144"/>
      <c r="D125" s="215"/>
      <c r="E125" s="215"/>
      <c r="F125" s="260"/>
      <c r="G125" s="215"/>
      <c r="H125" s="215"/>
      <c r="I125" s="133"/>
      <c r="J125" s="133"/>
    </row>
    <row r="126" spans="1:10" s="5" customFormat="1" ht="12.75">
      <c r="A126" s="143"/>
      <c r="B126" s="144"/>
      <c r="D126" s="215"/>
      <c r="E126" s="215"/>
      <c r="F126" s="260"/>
      <c r="G126" s="215"/>
      <c r="H126" s="215"/>
      <c r="I126" s="133"/>
      <c r="J126" s="133"/>
    </row>
    <row r="127" spans="1:10" s="5" customFormat="1" ht="12.75">
      <c r="A127" s="143"/>
      <c r="B127" s="144"/>
      <c r="D127" s="215"/>
      <c r="E127" s="215"/>
      <c r="F127" s="260"/>
      <c r="G127" s="215"/>
      <c r="H127" s="215"/>
      <c r="I127" s="133"/>
      <c r="J127" s="133"/>
    </row>
    <row r="128" spans="1:10" s="5" customFormat="1" ht="12.75">
      <c r="A128" s="143"/>
      <c r="B128" s="144"/>
      <c r="D128" s="215"/>
      <c r="E128" s="215"/>
      <c r="F128" s="260"/>
      <c r="G128" s="215"/>
      <c r="H128" s="215"/>
      <c r="I128" s="133"/>
      <c r="J128" s="133"/>
    </row>
    <row r="129" spans="1:10" s="5" customFormat="1" ht="12.75">
      <c r="A129" s="143"/>
      <c r="B129" s="144"/>
      <c r="D129" s="215"/>
      <c r="E129" s="215"/>
      <c r="F129" s="260"/>
      <c r="G129" s="215"/>
      <c r="H129" s="215"/>
      <c r="I129" s="133"/>
      <c r="J129" s="133"/>
    </row>
    <row r="130" spans="1:10" s="5" customFormat="1" ht="12.75">
      <c r="A130" s="143"/>
      <c r="B130" s="144"/>
      <c r="D130" s="215"/>
      <c r="E130" s="215"/>
      <c r="F130" s="260"/>
      <c r="G130" s="215"/>
      <c r="H130" s="215"/>
      <c r="I130" s="133"/>
      <c r="J130" s="133"/>
    </row>
    <row r="131" spans="1:10" s="5" customFormat="1" ht="12.75">
      <c r="A131" s="143"/>
      <c r="B131" s="144"/>
      <c r="D131" s="215"/>
      <c r="E131" s="215"/>
      <c r="F131" s="260"/>
      <c r="G131" s="215"/>
      <c r="H131" s="215"/>
      <c r="I131" s="133"/>
      <c r="J131" s="133"/>
    </row>
    <row r="132" spans="1:10" s="5" customFormat="1" ht="12.75">
      <c r="A132" s="143"/>
      <c r="B132" s="144"/>
      <c r="D132" s="215"/>
      <c r="E132" s="215"/>
      <c r="F132" s="260"/>
      <c r="G132" s="215"/>
      <c r="H132" s="215"/>
      <c r="I132" s="133"/>
      <c r="J132" s="133"/>
    </row>
    <row r="133" spans="1:10" s="5" customFormat="1" ht="12.75">
      <c r="A133" s="143"/>
      <c r="B133" s="144"/>
      <c r="D133" s="215"/>
      <c r="E133" s="215"/>
      <c r="F133" s="260"/>
      <c r="G133" s="215"/>
      <c r="H133" s="215"/>
      <c r="I133" s="133"/>
      <c r="J133" s="133"/>
    </row>
    <row r="134" spans="1:10" s="5" customFormat="1" ht="12.75">
      <c r="A134" s="143"/>
      <c r="B134" s="144"/>
      <c r="D134" s="215"/>
      <c r="E134" s="215"/>
      <c r="F134" s="260"/>
      <c r="G134" s="215"/>
      <c r="H134" s="215"/>
      <c r="I134" s="133"/>
      <c r="J134" s="133"/>
    </row>
    <row r="135" spans="1:10" s="5" customFormat="1" ht="12.75">
      <c r="A135" s="143"/>
      <c r="B135" s="144"/>
      <c r="D135" s="215"/>
      <c r="E135" s="215"/>
      <c r="F135" s="260"/>
      <c r="G135" s="215"/>
      <c r="H135" s="215"/>
      <c r="I135" s="133"/>
      <c r="J135" s="133"/>
    </row>
    <row r="136" spans="1:10" s="5" customFormat="1" ht="12.75">
      <c r="A136" s="143"/>
      <c r="B136" s="144"/>
      <c r="D136" s="215"/>
      <c r="E136" s="215"/>
      <c r="F136" s="260"/>
      <c r="G136" s="215"/>
      <c r="H136" s="215"/>
      <c r="I136" s="133"/>
      <c r="J136" s="133"/>
    </row>
    <row r="137" spans="1:10" s="5" customFormat="1" ht="12.75">
      <c r="A137" s="143"/>
      <c r="B137" s="144"/>
      <c r="D137" s="215"/>
      <c r="E137" s="215"/>
      <c r="F137" s="260"/>
      <c r="G137" s="215"/>
      <c r="H137" s="215"/>
      <c r="I137" s="133"/>
      <c r="J137" s="133"/>
    </row>
    <row r="138" spans="1:10" s="5" customFormat="1" ht="12.75">
      <c r="A138" s="143"/>
      <c r="B138" s="144"/>
      <c r="D138" s="215"/>
      <c r="E138" s="215"/>
      <c r="F138" s="260"/>
      <c r="G138" s="215"/>
      <c r="H138" s="215"/>
      <c r="I138" s="133"/>
      <c r="J138" s="133"/>
    </row>
    <row r="139" spans="1:10" s="5" customFormat="1" ht="12.75">
      <c r="A139" s="143"/>
      <c r="B139" s="144"/>
      <c r="D139" s="215"/>
      <c r="E139" s="215"/>
      <c r="F139" s="260"/>
      <c r="G139" s="215"/>
      <c r="H139" s="215"/>
      <c r="I139" s="133"/>
      <c r="J139" s="133"/>
    </row>
    <row r="140" spans="1:10" s="5" customFormat="1" ht="12.75">
      <c r="A140" s="143"/>
      <c r="B140" s="144"/>
      <c r="D140" s="215"/>
      <c r="E140" s="215"/>
      <c r="F140" s="260"/>
      <c r="G140" s="215"/>
      <c r="H140" s="215"/>
      <c r="I140" s="133"/>
      <c r="J140" s="133"/>
    </row>
    <row r="141" spans="1:10" s="5" customFormat="1" ht="12.75">
      <c r="A141" s="143"/>
      <c r="B141" s="144"/>
      <c r="D141" s="215"/>
      <c r="E141" s="215"/>
      <c r="F141" s="260"/>
      <c r="G141" s="215"/>
      <c r="H141" s="215"/>
      <c r="I141" s="133"/>
      <c r="J141" s="133"/>
    </row>
    <row r="142" spans="1:10" s="5" customFormat="1" ht="12.75">
      <c r="A142" s="143"/>
      <c r="B142" s="144"/>
      <c r="D142" s="215"/>
      <c r="E142" s="215"/>
      <c r="F142" s="260"/>
      <c r="G142" s="215"/>
      <c r="H142" s="215"/>
      <c r="I142" s="133"/>
      <c r="J142" s="133"/>
    </row>
    <row r="143" spans="1:10" s="5" customFormat="1" ht="12.75">
      <c r="A143" s="143"/>
      <c r="B143" s="144"/>
      <c r="D143" s="215"/>
      <c r="E143" s="215"/>
      <c r="F143" s="260"/>
      <c r="G143" s="215"/>
      <c r="H143" s="215"/>
      <c r="I143" s="133"/>
      <c r="J143" s="133"/>
    </row>
    <row r="144" spans="1:10" s="5" customFormat="1" ht="12.75">
      <c r="A144" s="143"/>
      <c r="B144" s="144"/>
      <c r="D144" s="215"/>
      <c r="E144" s="215"/>
      <c r="F144" s="260"/>
      <c r="G144" s="215"/>
      <c r="H144" s="215"/>
      <c r="I144" s="133"/>
      <c r="J144" s="133"/>
    </row>
    <row r="145" spans="1:10" s="5" customFormat="1" ht="12.75">
      <c r="A145" s="143"/>
      <c r="B145" s="144"/>
      <c r="D145" s="215"/>
      <c r="E145" s="215"/>
      <c r="F145" s="260"/>
      <c r="G145" s="215"/>
      <c r="H145" s="215"/>
      <c r="I145" s="133"/>
      <c r="J145" s="133"/>
    </row>
    <row r="146" spans="1:10" s="5" customFormat="1" ht="12.75">
      <c r="A146" s="143"/>
      <c r="B146" s="144"/>
      <c r="D146" s="215"/>
      <c r="E146" s="215"/>
      <c r="F146" s="260"/>
      <c r="G146" s="215"/>
      <c r="H146" s="215"/>
      <c r="I146" s="133"/>
      <c r="J146" s="133"/>
    </row>
    <row r="147" spans="1:10" s="5" customFormat="1" ht="12.75">
      <c r="A147" s="143"/>
      <c r="B147" s="144"/>
      <c r="D147" s="215"/>
      <c r="E147" s="215"/>
      <c r="F147" s="260"/>
      <c r="G147" s="215"/>
      <c r="H147" s="215"/>
      <c r="I147" s="133"/>
      <c r="J147" s="133"/>
    </row>
    <row r="148" spans="1:10" s="5" customFormat="1" ht="12.75">
      <c r="A148" s="143"/>
      <c r="B148" s="144"/>
      <c r="D148" s="215"/>
      <c r="E148" s="215"/>
      <c r="F148" s="260"/>
      <c r="G148" s="215"/>
      <c r="H148" s="215"/>
      <c r="I148" s="133"/>
      <c r="J148" s="133"/>
    </row>
    <row r="149" spans="1:10" s="5" customFormat="1" ht="12.75">
      <c r="A149" s="143"/>
      <c r="B149" s="144"/>
      <c r="D149" s="215"/>
      <c r="E149" s="215"/>
      <c r="F149" s="260"/>
      <c r="G149" s="215"/>
      <c r="H149" s="215"/>
      <c r="I149" s="133"/>
      <c r="J149" s="133"/>
    </row>
    <row r="150" spans="1:10" s="5" customFormat="1" ht="12.75">
      <c r="A150" s="143"/>
      <c r="B150" s="144"/>
      <c r="D150" s="215"/>
      <c r="E150" s="215"/>
      <c r="F150" s="260"/>
      <c r="G150" s="215"/>
      <c r="H150" s="215"/>
      <c r="I150" s="133"/>
      <c r="J150" s="133"/>
    </row>
    <row r="151" spans="1:10" s="5" customFormat="1" ht="12.75">
      <c r="A151" s="143"/>
      <c r="B151" s="144"/>
      <c r="D151" s="215"/>
      <c r="E151" s="215"/>
      <c r="F151" s="260"/>
      <c r="G151" s="215"/>
      <c r="H151" s="215"/>
      <c r="I151" s="133"/>
      <c r="J151" s="133"/>
    </row>
    <row r="152" spans="1:10" s="5" customFormat="1" ht="12.75">
      <c r="A152" s="143"/>
      <c r="B152" s="144"/>
      <c r="D152" s="215"/>
      <c r="E152" s="215"/>
      <c r="F152" s="260"/>
      <c r="G152" s="215"/>
      <c r="H152" s="215"/>
      <c r="I152" s="133"/>
      <c r="J152" s="133"/>
    </row>
    <row r="153" spans="1:10" s="5" customFormat="1" ht="12.75">
      <c r="A153" s="143"/>
      <c r="B153" s="144"/>
      <c r="D153" s="215"/>
      <c r="E153" s="215"/>
      <c r="F153" s="260"/>
      <c r="G153" s="215"/>
      <c r="H153" s="215"/>
      <c r="I153" s="133"/>
      <c r="J153" s="133"/>
    </row>
    <row r="154" spans="1:10" s="5" customFormat="1" ht="12.75">
      <c r="A154" s="143"/>
      <c r="B154" s="144"/>
      <c r="D154" s="215"/>
      <c r="E154" s="215"/>
      <c r="F154" s="260"/>
      <c r="G154" s="215"/>
      <c r="H154" s="215"/>
      <c r="I154" s="133"/>
      <c r="J154" s="133"/>
    </row>
    <row r="155" spans="1:10" s="5" customFormat="1" ht="12.75">
      <c r="A155" s="143"/>
      <c r="B155" s="144"/>
      <c r="D155" s="215"/>
      <c r="E155" s="215"/>
      <c r="F155" s="260"/>
      <c r="G155" s="215"/>
      <c r="H155" s="215"/>
      <c r="I155" s="133"/>
      <c r="J155" s="133"/>
    </row>
    <row r="156" spans="1:10" s="5" customFormat="1" ht="12.75">
      <c r="A156" s="143"/>
      <c r="B156" s="144"/>
      <c r="D156" s="215"/>
      <c r="E156" s="215"/>
      <c r="F156" s="260"/>
      <c r="G156" s="215"/>
      <c r="H156" s="215"/>
      <c r="I156" s="133"/>
      <c r="J156" s="133"/>
    </row>
    <row r="157" spans="1:10" s="5" customFormat="1" ht="12.75">
      <c r="A157" s="143"/>
      <c r="B157" s="144"/>
      <c r="D157" s="215"/>
      <c r="E157" s="215"/>
      <c r="F157" s="260"/>
      <c r="G157" s="215"/>
      <c r="H157" s="215"/>
      <c r="I157" s="133"/>
      <c r="J157" s="133"/>
    </row>
    <row r="158" spans="1:10" s="5" customFormat="1" ht="12.75">
      <c r="A158" s="143"/>
      <c r="B158" s="144"/>
      <c r="D158" s="215"/>
      <c r="E158" s="215"/>
      <c r="F158" s="260"/>
      <c r="G158" s="215"/>
      <c r="H158" s="215"/>
      <c r="I158" s="133"/>
      <c r="J158" s="133"/>
    </row>
    <row r="159" spans="1:10" s="5" customFormat="1" ht="12.75">
      <c r="A159" s="143"/>
      <c r="B159" s="144"/>
      <c r="D159" s="215"/>
      <c r="E159" s="215"/>
      <c r="F159" s="260"/>
      <c r="G159" s="215"/>
      <c r="H159" s="215"/>
      <c r="I159" s="133"/>
      <c r="J159" s="133"/>
    </row>
    <row r="160" spans="1:10" s="5" customFormat="1" ht="12.75">
      <c r="A160" s="143"/>
      <c r="B160" s="144"/>
      <c r="D160" s="215"/>
      <c r="E160" s="215"/>
      <c r="F160" s="260"/>
      <c r="G160" s="215"/>
      <c r="H160" s="215"/>
      <c r="I160" s="133"/>
      <c r="J160" s="133"/>
    </row>
    <row r="161" spans="1:10" s="5" customFormat="1" ht="12.75">
      <c r="A161" s="143"/>
      <c r="B161" s="144"/>
      <c r="D161" s="215"/>
      <c r="E161" s="215"/>
      <c r="F161" s="260"/>
      <c r="G161" s="215"/>
      <c r="H161" s="215"/>
      <c r="I161" s="133"/>
      <c r="J161" s="133"/>
    </row>
    <row r="162" spans="1:10" s="5" customFormat="1" ht="12.75">
      <c r="A162" s="143"/>
      <c r="B162" s="144"/>
      <c r="D162" s="215"/>
      <c r="E162" s="215"/>
      <c r="F162" s="260"/>
      <c r="G162" s="215"/>
      <c r="H162" s="215"/>
      <c r="I162" s="133"/>
      <c r="J162" s="133"/>
    </row>
    <row r="163" spans="1:10" s="5" customFormat="1" ht="12.75">
      <c r="A163" s="143"/>
      <c r="B163" s="144"/>
      <c r="D163" s="215"/>
      <c r="E163" s="215"/>
      <c r="F163" s="260"/>
      <c r="G163" s="215"/>
      <c r="H163" s="215"/>
      <c r="I163" s="133"/>
      <c r="J163" s="133"/>
    </row>
    <row r="164" spans="1:10" s="5" customFormat="1" ht="12.75">
      <c r="A164" s="143"/>
      <c r="B164" s="144"/>
      <c r="D164" s="215"/>
      <c r="E164" s="215"/>
      <c r="F164" s="260"/>
      <c r="G164" s="215"/>
      <c r="H164" s="215"/>
      <c r="I164" s="133"/>
      <c r="J164" s="133"/>
    </row>
    <row r="165" spans="1:10" s="5" customFormat="1" ht="12.75">
      <c r="A165" s="143"/>
      <c r="B165" s="144"/>
      <c r="D165" s="215"/>
      <c r="E165" s="215"/>
      <c r="F165" s="260"/>
      <c r="G165" s="215"/>
      <c r="H165" s="215"/>
      <c r="I165" s="133"/>
      <c r="J165" s="133"/>
    </row>
    <row r="166" spans="1:10" s="5" customFormat="1" ht="12.75">
      <c r="A166" s="143"/>
      <c r="B166" s="144"/>
      <c r="D166" s="215"/>
      <c r="E166" s="215"/>
      <c r="F166" s="260"/>
      <c r="G166" s="215"/>
      <c r="H166" s="215"/>
      <c r="I166" s="133"/>
      <c r="J166" s="133"/>
    </row>
    <row r="167" spans="1:10" s="5" customFormat="1" ht="12.75">
      <c r="A167" s="143"/>
      <c r="B167" s="144"/>
      <c r="D167" s="215"/>
      <c r="E167" s="215"/>
      <c r="F167" s="260"/>
      <c r="G167" s="215"/>
      <c r="H167" s="215"/>
      <c r="I167" s="133"/>
      <c r="J167" s="133"/>
    </row>
    <row r="168" spans="1:10" s="5" customFormat="1" ht="12.75">
      <c r="A168" s="143"/>
      <c r="B168" s="144"/>
      <c r="D168" s="215"/>
      <c r="E168" s="215"/>
      <c r="F168" s="260"/>
      <c r="G168" s="215"/>
      <c r="H168" s="215"/>
      <c r="I168" s="133"/>
      <c r="J168" s="133"/>
    </row>
    <row r="169" spans="1:10" s="5" customFormat="1" ht="12.75">
      <c r="A169" s="143"/>
      <c r="B169" s="144"/>
      <c r="D169" s="215"/>
      <c r="E169" s="215"/>
      <c r="F169" s="260"/>
      <c r="G169" s="215"/>
      <c r="H169" s="215"/>
      <c r="I169" s="133"/>
      <c r="J169" s="133"/>
    </row>
    <row r="170" spans="1:10" s="5" customFormat="1" ht="12.75">
      <c r="A170" s="143"/>
      <c r="B170" s="144"/>
      <c r="D170" s="215"/>
      <c r="E170" s="215"/>
      <c r="F170" s="260"/>
      <c r="G170" s="215"/>
      <c r="H170" s="215"/>
      <c r="I170" s="133"/>
      <c r="J170" s="133"/>
    </row>
    <row r="171" spans="1:10" s="5" customFormat="1" ht="12.75">
      <c r="A171" s="143"/>
      <c r="B171" s="144"/>
      <c r="D171" s="215"/>
      <c r="E171" s="215"/>
      <c r="F171" s="260"/>
      <c r="G171" s="215"/>
      <c r="H171" s="215"/>
      <c r="I171" s="133"/>
      <c r="J171" s="133"/>
    </row>
    <row r="172" spans="1:10" s="5" customFormat="1" ht="12.75">
      <c r="A172" s="143"/>
      <c r="B172" s="144"/>
      <c r="D172" s="215"/>
      <c r="E172" s="215"/>
      <c r="F172" s="260"/>
      <c r="G172" s="215"/>
      <c r="H172" s="215"/>
      <c r="I172" s="133"/>
      <c r="J172" s="133"/>
    </row>
    <row r="173" spans="1:10" s="5" customFormat="1" ht="12.75">
      <c r="A173" s="143"/>
      <c r="B173" s="144"/>
      <c r="D173" s="215"/>
      <c r="E173" s="215"/>
      <c r="F173" s="260"/>
      <c r="G173" s="215"/>
      <c r="H173" s="215"/>
      <c r="I173" s="133"/>
      <c r="J173" s="133"/>
    </row>
    <row r="174" spans="1:10" s="5" customFormat="1" ht="12.75">
      <c r="A174" s="143"/>
      <c r="B174" s="144"/>
      <c r="D174" s="215"/>
      <c r="E174" s="215"/>
      <c r="F174" s="260"/>
      <c r="G174" s="215"/>
      <c r="H174" s="215"/>
      <c r="I174" s="133"/>
      <c r="J174" s="133"/>
    </row>
    <row r="175" spans="1:10" s="5" customFormat="1" ht="12.75">
      <c r="A175" s="143"/>
      <c r="B175" s="144"/>
      <c r="D175" s="215"/>
      <c r="E175" s="215"/>
      <c r="F175" s="260"/>
      <c r="G175" s="215"/>
      <c r="H175" s="215"/>
      <c r="I175" s="133"/>
      <c r="J175" s="133"/>
    </row>
    <row r="176" spans="1:10" s="5" customFormat="1" ht="12.75">
      <c r="A176" s="143"/>
      <c r="B176" s="144"/>
      <c r="D176" s="215"/>
      <c r="E176" s="215"/>
      <c r="F176" s="260"/>
      <c r="G176" s="215"/>
      <c r="H176" s="215"/>
      <c r="I176" s="133"/>
      <c r="J176" s="133"/>
    </row>
    <row r="177" spans="1:10" s="5" customFormat="1" ht="12.75">
      <c r="A177" s="143"/>
      <c r="B177" s="144"/>
      <c r="D177" s="215"/>
      <c r="E177" s="215"/>
      <c r="F177" s="260"/>
      <c r="G177" s="215"/>
      <c r="H177" s="215"/>
      <c r="I177" s="133"/>
      <c r="J177" s="133"/>
    </row>
    <row r="178" spans="1:10" s="5" customFormat="1" ht="12.75">
      <c r="A178" s="143"/>
      <c r="B178" s="144"/>
      <c r="D178" s="215"/>
      <c r="E178" s="215"/>
      <c r="F178" s="260"/>
      <c r="G178" s="215"/>
      <c r="H178" s="215"/>
      <c r="I178" s="133"/>
      <c r="J178" s="133"/>
    </row>
    <row r="179" spans="1:10" s="5" customFormat="1" ht="12.75">
      <c r="A179" s="143"/>
      <c r="B179" s="144"/>
      <c r="D179" s="215"/>
      <c r="E179" s="215"/>
      <c r="F179" s="260"/>
      <c r="G179" s="215"/>
      <c r="H179" s="215"/>
      <c r="I179" s="133"/>
      <c r="J179" s="133"/>
    </row>
    <row r="180" spans="1:10" s="5" customFormat="1" ht="12.75">
      <c r="A180" s="143"/>
      <c r="B180" s="144"/>
      <c r="D180" s="215"/>
      <c r="E180" s="215"/>
      <c r="F180" s="260"/>
      <c r="G180" s="215"/>
      <c r="H180" s="215"/>
      <c r="I180" s="133"/>
      <c r="J180" s="133"/>
    </row>
    <row r="181" spans="1:10" s="5" customFormat="1" ht="12.75">
      <c r="A181" s="143"/>
      <c r="B181" s="144"/>
      <c r="D181" s="215"/>
      <c r="E181" s="215"/>
      <c r="F181" s="260"/>
      <c r="G181" s="215"/>
      <c r="H181" s="215"/>
      <c r="I181" s="133"/>
      <c r="J181" s="133"/>
    </row>
    <row r="182" spans="1:10" s="5" customFormat="1" ht="12.75">
      <c r="A182" s="143"/>
      <c r="B182" s="144"/>
      <c r="D182" s="215"/>
      <c r="E182" s="215"/>
      <c r="F182" s="260"/>
      <c r="G182" s="215"/>
      <c r="H182" s="215"/>
      <c r="I182" s="133"/>
      <c r="J182" s="133"/>
    </row>
    <row r="183" spans="1:10" s="5" customFormat="1" ht="12.75">
      <c r="A183" s="143"/>
      <c r="B183" s="144"/>
      <c r="D183" s="215"/>
      <c r="E183" s="215"/>
      <c r="F183" s="260"/>
      <c r="G183" s="215"/>
      <c r="H183" s="215"/>
      <c r="I183" s="133"/>
      <c r="J183" s="133"/>
    </row>
    <row r="184" spans="1:10" s="5" customFormat="1" ht="12.75">
      <c r="A184" s="143"/>
      <c r="B184" s="144"/>
      <c r="D184" s="215"/>
      <c r="E184" s="215"/>
      <c r="F184" s="260"/>
      <c r="G184" s="215"/>
      <c r="H184" s="215"/>
      <c r="I184" s="133"/>
      <c r="J184" s="133"/>
    </row>
    <row r="185" spans="1:10" s="5" customFormat="1" ht="12.75">
      <c r="A185" s="143"/>
      <c r="B185" s="144"/>
      <c r="D185" s="215"/>
      <c r="E185" s="215"/>
      <c r="F185" s="260"/>
      <c r="G185" s="215"/>
      <c r="H185" s="215"/>
      <c r="I185" s="133"/>
      <c r="J185" s="133"/>
    </row>
    <row r="186" spans="1:10" s="5" customFormat="1" ht="12.75">
      <c r="A186" s="143"/>
      <c r="B186" s="144"/>
      <c r="D186" s="215"/>
      <c r="E186" s="215"/>
      <c r="F186" s="260"/>
      <c r="G186" s="215"/>
      <c r="H186" s="215"/>
      <c r="I186" s="133"/>
      <c r="J186" s="133"/>
    </row>
    <row r="187" spans="1:10" s="5" customFormat="1" ht="12.75">
      <c r="A187" s="143"/>
      <c r="B187" s="144"/>
      <c r="D187" s="215"/>
      <c r="E187" s="215"/>
      <c r="F187" s="260"/>
      <c r="G187" s="215"/>
      <c r="H187" s="215"/>
      <c r="I187" s="133"/>
      <c r="J187" s="133"/>
    </row>
    <row r="188" spans="1:10" s="5" customFormat="1" ht="12.75">
      <c r="A188" s="143"/>
      <c r="B188" s="144"/>
      <c r="D188" s="215"/>
      <c r="E188" s="215"/>
      <c r="F188" s="260"/>
      <c r="G188" s="215"/>
      <c r="H188" s="215"/>
      <c r="I188" s="133"/>
      <c r="J188" s="133"/>
    </row>
    <row r="189" spans="1:10" s="5" customFormat="1" ht="12.75">
      <c r="A189" s="143"/>
      <c r="B189" s="144"/>
      <c r="D189" s="215"/>
      <c r="E189" s="215"/>
      <c r="F189" s="260"/>
      <c r="G189" s="215"/>
      <c r="H189" s="215"/>
      <c r="I189" s="133"/>
      <c r="J189" s="133"/>
    </row>
    <row r="190" spans="1:10" s="5" customFormat="1" ht="12.75">
      <c r="A190" s="143"/>
      <c r="B190" s="144"/>
      <c r="D190" s="215"/>
      <c r="E190" s="215"/>
      <c r="F190" s="260"/>
      <c r="G190" s="215"/>
      <c r="H190" s="215"/>
      <c r="I190" s="133"/>
      <c r="J190" s="133"/>
    </row>
    <row r="191" spans="1:10" s="5" customFormat="1" ht="12.75">
      <c r="A191" s="143"/>
      <c r="B191" s="144"/>
      <c r="D191" s="215"/>
      <c r="E191" s="215"/>
      <c r="F191" s="260"/>
      <c r="G191" s="215"/>
      <c r="H191" s="215"/>
      <c r="I191" s="133"/>
      <c r="J191" s="133"/>
    </row>
    <row r="192" spans="1:10" s="5" customFormat="1" ht="12.75">
      <c r="A192" s="143"/>
      <c r="B192" s="144"/>
      <c r="D192" s="215"/>
      <c r="E192" s="215"/>
      <c r="F192" s="260"/>
      <c r="G192" s="215"/>
      <c r="H192" s="215"/>
      <c r="I192" s="133"/>
      <c r="J192" s="133"/>
    </row>
    <row r="193" spans="1:10" s="5" customFormat="1" ht="12.75">
      <c r="A193" s="143"/>
      <c r="B193" s="144"/>
      <c r="D193" s="215"/>
      <c r="E193" s="215"/>
      <c r="F193" s="260"/>
      <c r="G193" s="215"/>
      <c r="H193" s="215"/>
      <c r="I193" s="133"/>
      <c r="J193" s="133"/>
    </row>
    <row r="194" spans="1:10" s="5" customFormat="1" ht="12.75">
      <c r="A194" s="143"/>
      <c r="B194" s="144"/>
      <c r="D194" s="215"/>
      <c r="E194" s="215"/>
      <c r="F194" s="260"/>
      <c r="G194" s="215"/>
      <c r="H194" s="215"/>
      <c r="I194" s="133"/>
      <c r="J194" s="133"/>
    </row>
    <row r="195" spans="1:10" s="5" customFormat="1" ht="12.75">
      <c r="A195" s="143"/>
      <c r="B195" s="144"/>
      <c r="D195" s="215"/>
      <c r="E195" s="215"/>
      <c r="F195" s="260"/>
      <c r="G195" s="215"/>
      <c r="H195" s="215"/>
      <c r="I195" s="133"/>
      <c r="J195" s="133"/>
    </row>
    <row r="196" spans="1:10" s="5" customFormat="1" ht="12.75">
      <c r="A196" s="143"/>
      <c r="B196" s="144"/>
      <c r="D196" s="215"/>
      <c r="E196" s="215"/>
      <c r="F196" s="260"/>
      <c r="G196" s="215"/>
      <c r="H196" s="215"/>
      <c r="I196" s="133"/>
      <c r="J196" s="133"/>
    </row>
    <row r="197" spans="1:10" s="5" customFormat="1" ht="12.75">
      <c r="A197" s="143"/>
      <c r="B197" s="144"/>
      <c r="D197" s="215"/>
      <c r="E197" s="215"/>
      <c r="F197" s="260"/>
      <c r="G197" s="215"/>
      <c r="H197" s="215"/>
      <c r="I197" s="133"/>
      <c r="J197" s="133"/>
    </row>
  </sheetData>
  <sheetProtection/>
  <mergeCells count="12">
    <mergeCell ref="H3:H5"/>
    <mergeCell ref="I4:I5"/>
    <mergeCell ref="J4:J5"/>
    <mergeCell ref="A1:J1"/>
    <mergeCell ref="A2:C2"/>
    <mergeCell ref="A3:A5"/>
    <mergeCell ref="B3:B5"/>
    <mergeCell ref="C3:C5"/>
    <mergeCell ref="E3:E5"/>
    <mergeCell ref="D3:D5"/>
    <mergeCell ref="F3:F5"/>
    <mergeCell ref="G3:G5"/>
  </mergeCells>
  <printOptions/>
  <pageMargins left="0.3937007874015748" right="0" top="0.3937007874015748" bottom="0.2755905511811024" header="0.5118110236220472" footer="0.511811023622047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F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421875" style="2" customWidth="1"/>
    <col min="2" max="2" width="23.00390625" style="2" customWidth="1"/>
    <col min="3" max="3" width="14.7109375" style="2" customWidth="1"/>
    <col min="4" max="4" width="11.28125" style="2" customWidth="1"/>
    <col min="5" max="5" width="19.8515625" style="2" customWidth="1"/>
    <col min="6" max="6" width="11.140625" style="2" customWidth="1"/>
  </cols>
  <sheetData>
    <row r="1" spans="1:6" ht="12.75">
      <c r="A1" s="2" t="s">
        <v>260</v>
      </c>
      <c r="B1" s="2">
        <v>109</v>
      </c>
      <c r="C1" s="2" t="s">
        <v>261</v>
      </c>
      <c r="D1" s="2" t="s">
        <v>262</v>
      </c>
      <c r="E1" s="2" t="s">
        <v>263</v>
      </c>
      <c r="F1" s="2" t="s">
        <v>264</v>
      </c>
    </row>
    <row r="2" spans="1:6" ht="12.75">
      <c r="A2" s="2" t="s">
        <v>265</v>
      </c>
      <c r="B2" s="2" t="s">
        <v>266</v>
      </c>
      <c r="C2" s="2" t="s">
        <v>267</v>
      </c>
      <c r="D2" s="2" t="s">
        <v>268</v>
      </c>
      <c r="E2" s="2" t="s">
        <v>269</v>
      </c>
      <c r="F2" s="2" t="s">
        <v>270</v>
      </c>
    </row>
    <row r="3" spans="1:6" ht="12.75">
      <c r="A3" s="2" t="s">
        <v>271</v>
      </c>
      <c r="B3" s="2">
        <v>50359</v>
      </c>
      <c r="C3" s="2" t="s">
        <v>272</v>
      </c>
      <c r="D3" s="2" t="s">
        <v>273</v>
      </c>
      <c r="E3" s="2" t="s">
        <v>274</v>
      </c>
      <c r="F3" s="2" t="s">
        <v>275</v>
      </c>
    </row>
    <row r="4" spans="1:6" ht="12.75">
      <c r="A4" s="2" t="s">
        <v>276</v>
      </c>
      <c r="B4" s="2" t="s">
        <v>277</v>
      </c>
      <c r="C4" s="2" t="s">
        <v>278</v>
      </c>
      <c r="D4" s="2" t="s">
        <v>279</v>
      </c>
      <c r="E4" s="2" t="s">
        <v>280</v>
      </c>
      <c r="F4" s="2" t="s">
        <v>281</v>
      </c>
    </row>
    <row r="5" spans="1:6" ht="12.75">
      <c r="A5" s="2" t="s">
        <v>282</v>
      </c>
      <c r="B5" s="2">
        <v>1</v>
      </c>
      <c r="C5" s="2" t="s">
        <v>283</v>
      </c>
      <c r="D5" s="2" t="s">
        <v>284</v>
      </c>
      <c r="E5" s="2" t="s">
        <v>285</v>
      </c>
      <c r="F5" s="2" t="s">
        <v>286</v>
      </c>
    </row>
    <row r="6" spans="1:6" ht="12.75">
      <c r="A6" s="2" t="s">
        <v>287</v>
      </c>
      <c r="B6" s="2" t="s">
        <v>288</v>
      </c>
      <c r="C6" s="2" t="s">
        <v>289</v>
      </c>
      <c r="D6" s="2" t="s">
        <v>290</v>
      </c>
      <c r="E6" s="2" t="s">
        <v>291</v>
      </c>
      <c r="F6" s="2" t="s">
        <v>292</v>
      </c>
    </row>
    <row r="7" spans="1:2" ht="12.75">
      <c r="A7" s="2" t="s">
        <v>293</v>
      </c>
      <c r="B7" s="2">
        <v>101</v>
      </c>
    </row>
    <row r="8" spans="1:2" ht="12.75">
      <c r="A8" s="2" t="s">
        <v>294</v>
      </c>
      <c r="B8" s="2">
        <v>52022</v>
      </c>
    </row>
    <row r="9" spans="1:2" ht="12.75">
      <c r="A9" s="2" t="s">
        <v>295</v>
      </c>
      <c r="B9" s="2" t="s">
        <v>296</v>
      </c>
    </row>
    <row r="10" ht="12.75">
      <c r="A10" s="2" t="s">
        <v>297</v>
      </c>
    </row>
    <row r="11" spans="1:2" ht="12.75">
      <c r="A11" s="2" t="s">
        <v>298</v>
      </c>
      <c r="B11" s="2" t="s">
        <v>299</v>
      </c>
    </row>
    <row r="12" ht="12.75">
      <c r="A12" s="2" t="s">
        <v>300</v>
      </c>
    </row>
    <row r="13" ht="12.75">
      <c r="A13" s="2" t="s">
        <v>301</v>
      </c>
    </row>
    <row r="14" spans="1:2" ht="12.75">
      <c r="A14" s="2" t="s">
        <v>302</v>
      </c>
      <c r="B14" s="2" t="s">
        <v>303</v>
      </c>
    </row>
    <row r="15" spans="1:2" ht="12.75">
      <c r="A15" s="2" t="s">
        <v>304</v>
      </c>
      <c r="B15" s="2">
        <v>1335</v>
      </c>
    </row>
    <row r="17" spans="1:2" ht="12.75">
      <c r="A17" s="2" t="s">
        <v>305</v>
      </c>
      <c r="B17" s="2" t="s">
        <v>306</v>
      </c>
    </row>
    <row r="18" spans="1:2" ht="12.75">
      <c r="A18" s="2" t="s">
        <v>307</v>
      </c>
      <c r="B18" s="2">
        <v>6</v>
      </c>
    </row>
    <row r="19" spans="1:2" ht="12.75">
      <c r="A19" s="2" t="s">
        <v>308</v>
      </c>
      <c r="B19" s="2" t="s">
        <v>309</v>
      </c>
    </row>
    <row r="20" spans="1:2" ht="12.75">
      <c r="A20" s="2" t="s">
        <v>310</v>
      </c>
      <c r="B20" s="2" t="s">
        <v>311</v>
      </c>
    </row>
    <row r="21" spans="1:2" ht="12.75">
      <c r="A21" s="2" t="s">
        <v>312</v>
      </c>
      <c r="B21" s="2" t="s">
        <v>313</v>
      </c>
    </row>
    <row r="22" spans="1:2" ht="12.75">
      <c r="A22" s="2" t="s">
        <v>314</v>
      </c>
      <c r="B22" s="2">
        <v>10</v>
      </c>
    </row>
    <row r="23" spans="1:2" ht="12.75">
      <c r="A23" s="2" t="s">
        <v>315</v>
      </c>
      <c r="B23" s="2">
        <v>18</v>
      </c>
    </row>
    <row r="24" spans="1:2" ht="12.75">
      <c r="A24" s="2" t="s">
        <v>316</v>
      </c>
      <c r="B24" s="2">
        <v>9</v>
      </c>
    </row>
    <row r="25" spans="1:2" ht="12.75">
      <c r="A25" s="2" t="s">
        <v>317</v>
      </c>
      <c r="B25" s="2">
        <v>17</v>
      </c>
    </row>
    <row r="26" spans="1:2" ht="12.75">
      <c r="A26" s="2" t="s">
        <v>318</v>
      </c>
      <c r="B26" s="2">
        <v>2</v>
      </c>
    </row>
    <row r="27" spans="1:2" ht="12.75">
      <c r="A27" s="2" t="s">
        <v>319</v>
      </c>
      <c r="B27" s="2">
        <v>19</v>
      </c>
    </row>
    <row r="28" spans="1:2" ht="12.75">
      <c r="A28" s="2" t="s">
        <v>320</v>
      </c>
      <c r="B28" s="2">
        <v>8</v>
      </c>
    </row>
    <row r="29" spans="1:2" ht="12.75">
      <c r="A29" s="2" t="s">
        <v>321</v>
      </c>
      <c r="B29" s="2">
        <v>9</v>
      </c>
    </row>
    <row r="30" spans="1:2" ht="12.75">
      <c r="A30" s="2" t="s">
        <v>322</v>
      </c>
      <c r="B30" s="2">
        <v>3</v>
      </c>
    </row>
    <row r="31" spans="1:2" ht="12.75">
      <c r="A31" s="2" t="s">
        <v>323</v>
      </c>
      <c r="B31" s="2">
        <v>1</v>
      </c>
    </row>
    <row r="32" spans="1:2" ht="12.75">
      <c r="A32" s="2" t="s">
        <v>324</v>
      </c>
      <c r="B32" s="2">
        <v>1</v>
      </c>
    </row>
    <row r="33" spans="1:2" ht="12.75">
      <c r="A33" s="2" t="s">
        <v>325</v>
      </c>
      <c r="B33" s="2" t="s">
        <v>326</v>
      </c>
    </row>
    <row r="34" spans="1:2" ht="12.75">
      <c r="A34" s="2" t="s">
        <v>327</v>
      </c>
      <c r="B34" s="2" t="s">
        <v>328</v>
      </c>
    </row>
    <row r="35" spans="1:2" ht="12.75">
      <c r="A35" s="2" t="s">
        <v>329</v>
      </c>
      <c r="B35" s="2" t="s">
        <v>328</v>
      </c>
    </row>
    <row r="36" spans="1:2" ht="12.75">
      <c r="A36" s="2" t="s">
        <v>330</v>
      </c>
      <c r="B36" s="2" t="s">
        <v>328</v>
      </c>
    </row>
    <row r="37" spans="1:2" ht="12.75">
      <c r="A37" s="2" t="s">
        <v>331</v>
      </c>
      <c r="B37" s="2" t="s">
        <v>332</v>
      </c>
    </row>
    <row r="38" spans="1:2" ht="12.75">
      <c r="A38" s="2" t="s">
        <v>333</v>
      </c>
      <c r="B38" s="2">
        <v>1086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L163"/>
  <sheetViews>
    <sheetView zoomScalePageLayoutView="0" workbookViewId="0" topLeftCell="A1">
      <selection activeCell="H3" sqref="H3:H5"/>
    </sheetView>
  </sheetViews>
  <sheetFormatPr defaultColWidth="9.140625" defaultRowHeight="12.75"/>
  <cols>
    <col min="1" max="1" width="4.28125" style="131" customWidth="1"/>
    <col min="2" max="2" width="7.00390625" style="124" customWidth="1"/>
    <col min="3" max="3" width="36.57421875" style="2" customWidth="1"/>
    <col min="4" max="5" width="10.00390625" style="234" customWidth="1"/>
    <col min="6" max="6" width="10.00390625" style="261" customWidth="1"/>
    <col min="7" max="8" width="10.00390625" style="234" customWidth="1"/>
    <col min="9" max="10" width="6.421875" style="132" customWidth="1"/>
  </cols>
  <sheetData>
    <row r="1" spans="1:10" s="5" customFormat="1" ht="18" customHeight="1">
      <c r="A1" s="321" t="s">
        <v>559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s="5" customFormat="1" ht="18" customHeight="1">
      <c r="A2" s="321" t="s">
        <v>560</v>
      </c>
      <c r="B2" s="321"/>
      <c r="C2" s="321"/>
      <c r="D2" s="215"/>
      <c r="E2" s="214"/>
      <c r="F2" s="258"/>
      <c r="G2" s="215"/>
      <c r="H2" s="215"/>
      <c r="I2" s="133"/>
      <c r="J2" s="133"/>
    </row>
    <row r="3" spans="1:10" s="5" customFormat="1" ht="13.5" customHeight="1">
      <c r="A3" s="315" t="s">
        <v>232</v>
      </c>
      <c r="B3" s="322" t="s">
        <v>233</v>
      </c>
      <c r="C3" s="316" t="s">
        <v>3</v>
      </c>
      <c r="D3" s="310" t="s">
        <v>496</v>
      </c>
      <c r="E3" s="323" t="s">
        <v>469</v>
      </c>
      <c r="F3" s="323" t="s">
        <v>495</v>
      </c>
      <c r="G3" s="310" t="s">
        <v>473</v>
      </c>
      <c r="H3" s="310" t="s">
        <v>766</v>
      </c>
      <c r="I3" s="10" t="s">
        <v>4</v>
      </c>
      <c r="J3" s="10" t="s">
        <v>4</v>
      </c>
    </row>
    <row r="4" spans="1:10" s="5" customFormat="1" ht="13.5" customHeight="1">
      <c r="A4" s="315"/>
      <c r="B4" s="322"/>
      <c r="C4" s="316"/>
      <c r="D4" s="310"/>
      <c r="E4" s="323"/>
      <c r="F4" s="323"/>
      <c r="G4" s="310"/>
      <c r="H4" s="310"/>
      <c r="I4" s="311" t="s">
        <v>517</v>
      </c>
      <c r="J4" s="311" t="s">
        <v>511</v>
      </c>
    </row>
    <row r="5" spans="1:10" s="5" customFormat="1" ht="13.5" customHeight="1">
      <c r="A5" s="315"/>
      <c r="B5" s="322"/>
      <c r="C5" s="316"/>
      <c r="D5" s="310"/>
      <c r="E5" s="323"/>
      <c r="F5" s="323"/>
      <c r="G5" s="310"/>
      <c r="H5" s="310"/>
      <c r="I5" s="311"/>
      <c r="J5" s="311"/>
    </row>
    <row r="6" spans="1:10" s="5" customFormat="1" ht="22.5" customHeight="1">
      <c r="A6" s="18"/>
      <c r="B6" s="134">
        <v>1</v>
      </c>
      <c r="C6" s="9">
        <v>2</v>
      </c>
      <c r="D6" s="217">
        <v>3</v>
      </c>
      <c r="E6" s="217">
        <v>4</v>
      </c>
      <c r="F6" s="259">
        <v>5</v>
      </c>
      <c r="G6" s="217">
        <v>6</v>
      </c>
      <c r="H6" s="217">
        <v>7</v>
      </c>
      <c r="I6" s="10">
        <v>8</v>
      </c>
      <c r="J6" s="10">
        <v>9</v>
      </c>
    </row>
    <row r="7" spans="1:10" s="5" customFormat="1" ht="25.5" customHeight="1">
      <c r="A7" s="136">
        <v>1</v>
      </c>
      <c r="B7" s="137" t="s">
        <v>234</v>
      </c>
      <c r="C7" s="35" t="s">
        <v>565</v>
      </c>
      <c r="D7" s="218">
        <f>D9+D12+D30</f>
        <v>0</v>
      </c>
      <c r="E7" s="218">
        <f>E9+E12+E30</f>
        <v>0</v>
      </c>
      <c r="F7" s="218">
        <f>F9+F12+F30</f>
        <v>0</v>
      </c>
      <c r="G7" s="218">
        <f>G9+G12+G30</f>
        <v>0</v>
      </c>
      <c r="H7" s="218">
        <f>H9+H12+H30</f>
        <v>142378</v>
      </c>
      <c r="I7" s="66" t="e">
        <f>H7/E7*100</f>
        <v>#DIV/0!</v>
      </c>
      <c r="J7" s="66" t="e">
        <f>H7/G7*100</f>
        <v>#DIV/0!</v>
      </c>
    </row>
    <row r="8" spans="1:10" s="5" customFormat="1" ht="25.5" customHeight="1">
      <c r="A8" s="136"/>
      <c r="B8" s="137"/>
      <c r="C8" s="35"/>
      <c r="D8" s="218"/>
      <c r="E8" s="218"/>
      <c r="F8" s="218"/>
      <c r="G8" s="218"/>
      <c r="H8" s="218"/>
      <c r="I8" s="66"/>
      <c r="J8" s="66"/>
    </row>
    <row r="9" spans="1:12" s="5" customFormat="1" ht="25.5" customHeight="1">
      <c r="A9" s="9">
        <v>2</v>
      </c>
      <c r="B9" s="138" t="s">
        <v>340</v>
      </c>
      <c r="C9" s="35" t="s">
        <v>542</v>
      </c>
      <c r="D9" s="219">
        <f>D10</f>
        <v>0</v>
      </c>
      <c r="E9" s="219">
        <f>E10</f>
        <v>0</v>
      </c>
      <c r="F9" s="219">
        <f>F10</f>
        <v>0</v>
      </c>
      <c r="G9" s="219">
        <f>G10</f>
        <v>0</v>
      </c>
      <c r="H9" s="219">
        <f>H10</f>
        <v>500</v>
      </c>
      <c r="I9" s="66" t="e">
        <f>H9/E9*100</f>
        <v>#DIV/0!</v>
      </c>
      <c r="J9" s="66" t="e">
        <f>H9/G9*100</f>
        <v>#DIV/0!</v>
      </c>
      <c r="L9" s="215"/>
    </row>
    <row r="10" spans="1:10" s="5" customFormat="1" ht="25.5" customHeight="1">
      <c r="A10" s="9">
        <v>3</v>
      </c>
      <c r="B10" s="53" t="s">
        <v>543</v>
      </c>
      <c r="C10" s="19" t="s">
        <v>244</v>
      </c>
      <c r="D10" s="221">
        <v>0</v>
      </c>
      <c r="E10" s="221">
        <v>0</v>
      </c>
      <c r="F10" s="221">
        <v>0</v>
      </c>
      <c r="G10" s="221">
        <v>0</v>
      </c>
      <c r="H10" s="221">
        <v>500</v>
      </c>
      <c r="I10" s="54" t="e">
        <f>H10/E10*100</f>
        <v>#DIV/0!</v>
      </c>
      <c r="J10" s="54" t="e">
        <f>H10/G10*100</f>
        <v>#DIV/0!</v>
      </c>
    </row>
    <row r="11" spans="1:10" s="5" customFormat="1" ht="25.5" customHeight="1">
      <c r="A11" s="9"/>
      <c r="B11" s="53"/>
      <c r="C11" s="23"/>
      <c r="D11" s="221"/>
      <c r="E11" s="221"/>
      <c r="F11" s="221"/>
      <c r="G11" s="221"/>
      <c r="H11" s="220"/>
      <c r="I11" s="54"/>
      <c r="J11" s="66"/>
    </row>
    <row r="12" spans="1:10" s="5" customFormat="1" ht="33" customHeight="1">
      <c r="A12" s="9">
        <v>4</v>
      </c>
      <c r="B12" s="138" t="s">
        <v>235</v>
      </c>
      <c r="C12" s="35" t="s">
        <v>236</v>
      </c>
      <c r="D12" s="219">
        <f>D14+D18+D21</f>
        <v>0</v>
      </c>
      <c r="E12" s="219">
        <f>E14+E18+E21</f>
        <v>0</v>
      </c>
      <c r="F12" s="219">
        <f>F14+F18+F21</f>
        <v>0</v>
      </c>
      <c r="G12" s="219">
        <f>G14+G18+G21</f>
        <v>0</v>
      </c>
      <c r="H12" s="219">
        <f>H14+H18+H21</f>
        <v>133878</v>
      </c>
      <c r="I12" s="66" t="e">
        <f>H12/E12*100</f>
        <v>#DIV/0!</v>
      </c>
      <c r="J12" s="66" t="e">
        <f>H12/G12*100</f>
        <v>#DIV/0!</v>
      </c>
    </row>
    <row r="13" spans="1:10" s="5" customFormat="1" ht="25.5" customHeight="1">
      <c r="A13" s="9"/>
      <c r="B13" s="139"/>
      <c r="C13" s="34"/>
      <c r="D13" s="229"/>
      <c r="E13" s="229"/>
      <c r="F13" s="229"/>
      <c r="G13" s="229"/>
      <c r="H13" s="229"/>
      <c r="I13" s="54"/>
      <c r="J13" s="54"/>
    </row>
    <row r="14" spans="1:10" s="5" customFormat="1" ht="25.5" customHeight="1">
      <c r="A14" s="9">
        <v>5</v>
      </c>
      <c r="B14" s="138" t="s">
        <v>240</v>
      </c>
      <c r="C14" s="13" t="s">
        <v>564</v>
      </c>
      <c r="D14" s="219">
        <f>D15+D16</f>
        <v>0</v>
      </c>
      <c r="E14" s="219">
        <f>E15+E16</f>
        <v>0</v>
      </c>
      <c r="F14" s="219">
        <f>F15+F16</f>
        <v>0</v>
      </c>
      <c r="G14" s="219">
        <f>G15+G16</f>
        <v>0</v>
      </c>
      <c r="H14" s="219">
        <f>H15+H16</f>
        <v>1400</v>
      </c>
      <c r="I14" s="66" t="e">
        <f>H14/E14*100</f>
        <v>#DIV/0!</v>
      </c>
      <c r="J14" s="66" t="e">
        <f>H14/G14*100</f>
        <v>#DIV/0!</v>
      </c>
    </row>
    <row r="15" spans="1:10" s="5" customFormat="1" ht="25.5" customHeight="1">
      <c r="A15" s="9">
        <v>6</v>
      </c>
      <c r="B15" s="53">
        <v>412311</v>
      </c>
      <c r="C15" s="19" t="s">
        <v>546</v>
      </c>
      <c r="D15" s="221">
        <v>0</v>
      </c>
      <c r="E15" s="221">
        <v>0</v>
      </c>
      <c r="F15" s="221">
        <v>0</v>
      </c>
      <c r="G15" s="221">
        <v>0</v>
      </c>
      <c r="H15" s="221">
        <v>400</v>
      </c>
      <c r="I15" s="54" t="e">
        <f>H15/E15*100</f>
        <v>#DIV/0!</v>
      </c>
      <c r="J15" s="54" t="e">
        <f>H15/G15*100</f>
        <v>#DIV/0!</v>
      </c>
    </row>
    <row r="16" spans="1:10" s="5" customFormat="1" ht="25.5" customHeight="1">
      <c r="A16" s="9">
        <v>7</v>
      </c>
      <c r="B16" s="53" t="s">
        <v>547</v>
      </c>
      <c r="C16" s="19" t="s">
        <v>65</v>
      </c>
      <c r="D16" s="221">
        <v>0</v>
      </c>
      <c r="E16" s="221">
        <v>0</v>
      </c>
      <c r="F16" s="221">
        <v>0</v>
      </c>
      <c r="G16" s="221">
        <v>0</v>
      </c>
      <c r="H16" s="221">
        <v>1000</v>
      </c>
      <c r="I16" s="54" t="e">
        <f>H16/E16*100</f>
        <v>#DIV/0!</v>
      </c>
      <c r="J16" s="54" t="e">
        <f>H16/G16*100</f>
        <v>#DIV/0!</v>
      </c>
    </row>
    <row r="17" spans="1:10" s="5" customFormat="1" ht="25.5" customHeight="1">
      <c r="A17" s="9"/>
      <c r="B17" s="53"/>
      <c r="C17" s="19"/>
      <c r="D17" s="221"/>
      <c r="E17" s="221"/>
      <c r="F17" s="221"/>
      <c r="G17" s="221"/>
      <c r="H17" s="221"/>
      <c r="I17" s="63"/>
      <c r="J17" s="54"/>
    </row>
    <row r="18" spans="1:10" s="5" customFormat="1" ht="25.5" customHeight="1">
      <c r="A18" s="9">
        <v>8</v>
      </c>
      <c r="B18" s="138" t="s">
        <v>245</v>
      </c>
      <c r="C18" s="35" t="s">
        <v>246</v>
      </c>
      <c r="D18" s="218">
        <f>SUM(D19:D19)</f>
        <v>0</v>
      </c>
      <c r="E18" s="218">
        <f>SUM(E19:E19)</f>
        <v>0</v>
      </c>
      <c r="F18" s="218">
        <f>SUM(F19:F19)</f>
        <v>0</v>
      </c>
      <c r="G18" s="218">
        <f>SUM(G19:G19)</f>
        <v>0</v>
      </c>
      <c r="H18" s="218">
        <f>SUM(H19:H19)</f>
        <v>3000</v>
      </c>
      <c r="I18" s="67" t="e">
        <f aca="true" t="shared" si="0" ref="I18:I28">H18/E18*100</f>
        <v>#DIV/0!</v>
      </c>
      <c r="J18" s="66" t="e">
        <f aca="true" t="shared" si="1" ref="J18:J28">H18/G18*100</f>
        <v>#DIV/0!</v>
      </c>
    </row>
    <row r="19" spans="1:10" s="5" customFormat="1" ht="25.5" customHeight="1">
      <c r="A19" s="9">
        <v>9</v>
      </c>
      <c r="B19" s="53" t="s">
        <v>553</v>
      </c>
      <c r="C19" s="51" t="s">
        <v>376</v>
      </c>
      <c r="D19" s="221">
        <v>0</v>
      </c>
      <c r="E19" s="221">
        <v>0</v>
      </c>
      <c r="F19" s="221">
        <v>0</v>
      </c>
      <c r="G19" s="221">
        <v>0</v>
      </c>
      <c r="H19" s="221">
        <v>3000</v>
      </c>
      <c r="I19" s="54" t="e">
        <f t="shared" si="0"/>
        <v>#DIV/0!</v>
      </c>
      <c r="J19" s="54" t="e">
        <f t="shared" si="1"/>
        <v>#DIV/0!</v>
      </c>
    </row>
    <row r="20" spans="1:10" s="5" customFormat="1" ht="25.5" customHeight="1">
      <c r="A20" s="9"/>
      <c r="B20" s="53"/>
      <c r="C20" s="51"/>
      <c r="D20" s="221"/>
      <c r="E20" s="221"/>
      <c r="F20" s="221"/>
      <c r="G20" s="221"/>
      <c r="H20" s="221"/>
      <c r="I20" s="63"/>
      <c r="J20" s="54"/>
    </row>
    <row r="21" spans="1:10" s="5" customFormat="1" ht="25.5" customHeight="1">
      <c r="A21" s="9">
        <v>10</v>
      </c>
      <c r="B21" s="138" t="s">
        <v>250</v>
      </c>
      <c r="C21" s="13" t="s">
        <v>563</v>
      </c>
      <c r="D21" s="219">
        <f>SUM(D22:D28)</f>
        <v>0</v>
      </c>
      <c r="E21" s="219">
        <f>SUM(E22:E28)</f>
        <v>0</v>
      </c>
      <c r="F21" s="219">
        <f>SUM(F22:F28)</f>
        <v>0</v>
      </c>
      <c r="G21" s="219">
        <f>SUM(G22:G28)</f>
        <v>0</v>
      </c>
      <c r="H21" s="219">
        <f>SUM(H22:H28)</f>
        <v>129478</v>
      </c>
      <c r="I21" s="66" t="e">
        <f t="shared" si="0"/>
        <v>#DIV/0!</v>
      </c>
      <c r="J21" s="66" t="e">
        <f t="shared" si="1"/>
        <v>#DIV/0!</v>
      </c>
    </row>
    <row r="22" spans="1:10" s="5" customFormat="1" ht="25.5" customHeight="1">
      <c r="A22" s="9">
        <v>11</v>
      </c>
      <c r="B22" s="53">
        <v>412922</v>
      </c>
      <c r="C22" s="19" t="s">
        <v>251</v>
      </c>
      <c r="D22" s="221">
        <v>0</v>
      </c>
      <c r="E22" s="221">
        <v>0</v>
      </c>
      <c r="F22" s="221">
        <v>0</v>
      </c>
      <c r="G22" s="221">
        <v>0</v>
      </c>
      <c r="H22" s="221">
        <v>1000</v>
      </c>
      <c r="I22" s="63" t="e">
        <f t="shared" si="0"/>
        <v>#DIV/0!</v>
      </c>
      <c r="J22" s="54" t="e">
        <f t="shared" si="1"/>
        <v>#DIV/0!</v>
      </c>
    </row>
    <row r="23" spans="1:10" s="5" customFormat="1" ht="25.5" customHeight="1">
      <c r="A23" s="9">
        <v>12</v>
      </c>
      <c r="B23" s="53">
        <v>412929</v>
      </c>
      <c r="C23" s="19" t="s">
        <v>90</v>
      </c>
      <c r="D23" s="221">
        <v>0</v>
      </c>
      <c r="E23" s="221">
        <v>0</v>
      </c>
      <c r="F23" s="221">
        <v>0</v>
      </c>
      <c r="G23" s="221">
        <v>0</v>
      </c>
      <c r="H23" s="221">
        <v>0</v>
      </c>
      <c r="I23" s="63" t="e">
        <f t="shared" si="0"/>
        <v>#DIV/0!</v>
      </c>
      <c r="J23" s="54" t="e">
        <f t="shared" si="1"/>
        <v>#DIV/0!</v>
      </c>
    </row>
    <row r="24" spans="1:10" s="5" customFormat="1" ht="25.5" customHeight="1">
      <c r="A24" s="9">
        <v>13</v>
      </c>
      <c r="B24" s="53">
        <v>412934</v>
      </c>
      <c r="C24" s="51" t="s">
        <v>343</v>
      </c>
      <c r="D24" s="221">
        <v>0</v>
      </c>
      <c r="E24" s="221">
        <v>0</v>
      </c>
      <c r="F24" s="221">
        <v>0</v>
      </c>
      <c r="G24" s="221">
        <v>0</v>
      </c>
      <c r="H24" s="221">
        <v>6000</v>
      </c>
      <c r="I24" s="54" t="e">
        <f t="shared" si="0"/>
        <v>#DIV/0!</v>
      </c>
      <c r="J24" s="54" t="e">
        <f t="shared" si="1"/>
        <v>#DIV/0!</v>
      </c>
    </row>
    <row r="25" spans="1:10" s="5" customFormat="1" ht="25.5" customHeight="1">
      <c r="A25" s="12">
        <v>14</v>
      </c>
      <c r="B25" s="53">
        <v>412934</v>
      </c>
      <c r="C25" s="51" t="s">
        <v>344</v>
      </c>
      <c r="D25" s="220">
        <v>0</v>
      </c>
      <c r="E25" s="221">
        <v>0</v>
      </c>
      <c r="F25" s="221">
        <v>0</v>
      </c>
      <c r="G25" s="220">
        <v>0</v>
      </c>
      <c r="H25" s="221">
        <v>8956</v>
      </c>
      <c r="I25" s="54" t="e">
        <f t="shared" si="0"/>
        <v>#DIV/0!</v>
      </c>
      <c r="J25" s="54" t="e">
        <f t="shared" si="1"/>
        <v>#DIV/0!</v>
      </c>
    </row>
    <row r="26" spans="1:10" s="5" customFormat="1" ht="25.5" customHeight="1">
      <c r="A26" s="9">
        <v>15</v>
      </c>
      <c r="B26" s="53">
        <v>412935</v>
      </c>
      <c r="C26" s="51" t="s">
        <v>345</v>
      </c>
      <c r="D26" s="221">
        <v>0</v>
      </c>
      <c r="E26" s="221">
        <v>0</v>
      </c>
      <c r="F26" s="221">
        <v>0</v>
      </c>
      <c r="G26" s="221">
        <v>0</v>
      </c>
      <c r="H26" s="221">
        <v>95522</v>
      </c>
      <c r="I26" s="54" t="e">
        <f t="shared" si="0"/>
        <v>#DIV/0!</v>
      </c>
      <c r="J26" s="54" t="e">
        <f t="shared" si="1"/>
        <v>#DIV/0!</v>
      </c>
    </row>
    <row r="27" spans="1:10" s="5" customFormat="1" ht="25.5" customHeight="1">
      <c r="A27" s="12">
        <v>16</v>
      </c>
      <c r="B27" s="53">
        <v>412941</v>
      </c>
      <c r="C27" s="51" t="s">
        <v>346</v>
      </c>
      <c r="D27" s="221">
        <v>0</v>
      </c>
      <c r="E27" s="221">
        <v>0</v>
      </c>
      <c r="F27" s="221">
        <v>0</v>
      </c>
      <c r="G27" s="221">
        <v>0</v>
      </c>
      <c r="H27" s="221">
        <v>3000</v>
      </c>
      <c r="I27" s="54" t="e">
        <f t="shared" si="0"/>
        <v>#DIV/0!</v>
      </c>
      <c r="J27" s="54" t="e">
        <f t="shared" si="1"/>
        <v>#DIV/0!</v>
      </c>
    </row>
    <row r="28" spans="1:10" s="5" customFormat="1" ht="25.5" customHeight="1">
      <c r="A28" s="12">
        <v>17</v>
      </c>
      <c r="B28" s="53">
        <v>412999</v>
      </c>
      <c r="C28" s="51" t="s">
        <v>554</v>
      </c>
      <c r="D28" s="221">
        <v>0</v>
      </c>
      <c r="E28" s="221">
        <v>0</v>
      </c>
      <c r="F28" s="221">
        <v>0</v>
      </c>
      <c r="G28" s="221">
        <v>0</v>
      </c>
      <c r="H28" s="221">
        <v>15000</v>
      </c>
      <c r="I28" s="54" t="e">
        <f t="shared" si="0"/>
        <v>#DIV/0!</v>
      </c>
      <c r="J28" s="54" t="e">
        <f t="shared" si="1"/>
        <v>#DIV/0!</v>
      </c>
    </row>
    <row r="29" spans="1:10" s="5" customFormat="1" ht="25.5" customHeight="1">
      <c r="A29" s="9"/>
      <c r="B29" s="53"/>
      <c r="C29" s="19"/>
      <c r="D29" s="220"/>
      <c r="E29" s="221"/>
      <c r="F29" s="221"/>
      <c r="G29" s="220"/>
      <c r="H29" s="220"/>
      <c r="I29" s="63"/>
      <c r="J29" s="54"/>
    </row>
    <row r="30" spans="1:10" ht="25.5" customHeight="1">
      <c r="A30" s="9">
        <v>18</v>
      </c>
      <c r="B30" s="6">
        <v>415200</v>
      </c>
      <c r="C30" s="39" t="s">
        <v>562</v>
      </c>
      <c r="D30" s="219">
        <f>D32+D58</f>
        <v>0</v>
      </c>
      <c r="E30" s="219">
        <f>E32+E58</f>
        <v>0</v>
      </c>
      <c r="F30" s="219">
        <f>F32+F58</f>
        <v>0</v>
      </c>
      <c r="G30" s="219">
        <f>G32+G58</f>
        <v>0</v>
      </c>
      <c r="H30" s="219">
        <f>H32+H58</f>
        <v>8000</v>
      </c>
      <c r="I30" s="66" t="e">
        <f>H30/E30*100</f>
        <v>#DIV/0!</v>
      </c>
      <c r="J30" s="66" t="e">
        <f>H30/G30*100</f>
        <v>#DIV/0!</v>
      </c>
    </row>
    <row r="31" spans="1:10" ht="25.5" customHeight="1">
      <c r="A31" s="9"/>
      <c r="B31" s="6"/>
      <c r="C31" s="39"/>
      <c r="D31" s="219"/>
      <c r="E31" s="219"/>
      <c r="F31" s="219"/>
      <c r="G31" s="219"/>
      <c r="H31" s="219"/>
      <c r="I31" s="67"/>
      <c r="J31" s="66"/>
    </row>
    <row r="32" spans="1:10" ht="24" customHeight="1">
      <c r="A32" s="37">
        <v>19</v>
      </c>
      <c r="B32" s="38">
        <v>415210</v>
      </c>
      <c r="C32" s="39" t="s">
        <v>558</v>
      </c>
      <c r="D32" s="219">
        <f>D33</f>
        <v>0</v>
      </c>
      <c r="E32" s="219">
        <f>E33</f>
        <v>0</v>
      </c>
      <c r="F32" s="219">
        <f>F33</f>
        <v>0</v>
      </c>
      <c r="G32" s="219">
        <f>G33</f>
        <v>0</v>
      </c>
      <c r="H32" s="219">
        <f>H33</f>
        <v>8000</v>
      </c>
      <c r="I32" s="50" t="e">
        <f>H32/E32*100</f>
        <v>#DIV/0!</v>
      </c>
      <c r="J32" s="43" t="e">
        <f>H32/G32*100</f>
        <v>#DIV/0!</v>
      </c>
    </row>
    <row r="33" spans="1:10" s="5" customFormat="1" ht="25.5" customHeight="1">
      <c r="A33" s="9">
        <v>20</v>
      </c>
      <c r="B33" s="155">
        <v>415211</v>
      </c>
      <c r="C33" s="51" t="s">
        <v>121</v>
      </c>
      <c r="D33" s="220">
        <v>0</v>
      </c>
      <c r="E33" s="221">
        <v>0</v>
      </c>
      <c r="F33" s="221">
        <v>0</v>
      </c>
      <c r="G33" s="220">
        <v>0</v>
      </c>
      <c r="H33" s="220">
        <v>8000</v>
      </c>
      <c r="I33" s="54" t="e">
        <f>H33/E33*100</f>
        <v>#DIV/0!</v>
      </c>
      <c r="J33" s="54" t="e">
        <f>H33/G33*100</f>
        <v>#DIV/0!</v>
      </c>
    </row>
    <row r="34" spans="1:10" s="5" customFormat="1" ht="25.5" customHeight="1">
      <c r="A34" s="9"/>
      <c r="B34" s="155"/>
      <c r="C34" s="51"/>
      <c r="D34" s="220"/>
      <c r="E34" s="221"/>
      <c r="F34" s="221"/>
      <c r="G34" s="220"/>
      <c r="H34" s="220"/>
      <c r="I34" s="54"/>
      <c r="J34" s="54"/>
    </row>
    <row r="35" spans="1:12" s="5" customFormat="1" ht="25.5" customHeight="1">
      <c r="A35" s="9">
        <v>21</v>
      </c>
      <c r="B35" s="138"/>
      <c r="C35" s="35" t="s">
        <v>561</v>
      </c>
      <c r="D35" s="246">
        <f>D7</f>
        <v>0</v>
      </c>
      <c r="E35" s="246">
        <f>E7</f>
        <v>0</v>
      </c>
      <c r="F35" s="246">
        <f>F7</f>
        <v>0</v>
      </c>
      <c r="G35" s="246">
        <f>G7</f>
        <v>0</v>
      </c>
      <c r="H35" s="246">
        <f>H7</f>
        <v>142378</v>
      </c>
      <c r="I35" s="66" t="e">
        <f>H35/E35*100</f>
        <v>#DIV/0!</v>
      </c>
      <c r="J35" s="66" t="e">
        <f>H35/G35*100</f>
        <v>#DIV/0!</v>
      </c>
      <c r="L35" s="215"/>
    </row>
    <row r="36" spans="1:10" s="5" customFormat="1" ht="12.75">
      <c r="A36" s="143"/>
      <c r="B36" s="144"/>
      <c r="D36" s="215"/>
      <c r="E36" s="215"/>
      <c r="F36" s="260"/>
      <c r="G36" s="215"/>
      <c r="H36" s="215"/>
      <c r="I36" s="133"/>
      <c r="J36" s="133"/>
    </row>
    <row r="37" spans="1:10" s="5" customFormat="1" ht="12.75">
      <c r="A37" s="143"/>
      <c r="B37" s="144"/>
      <c r="D37" s="215"/>
      <c r="E37" s="215"/>
      <c r="F37" s="260"/>
      <c r="G37" s="215"/>
      <c r="H37" s="215"/>
      <c r="I37" s="133"/>
      <c r="J37" s="133"/>
    </row>
    <row r="38" spans="1:10" s="5" customFormat="1" ht="12.75">
      <c r="A38" s="143"/>
      <c r="B38" s="144"/>
      <c r="D38" s="215"/>
      <c r="E38" s="215"/>
      <c r="F38" s="260"/>
      <c r="G38" s="215"/>
      <c r="H38" s="215"/>
      <c r="I38" s="133"/>
      <c r="J38" s="133"/>
    </row>
    <row r="39" spans="1:10" s="5" customFormat="1" ht="12.75">
      <c r="A39" s="143"/>
      <c r="B39" s="144"/>
      <c r="D39" s="215"/>
      <c r="E39" s="215"/>
      <c r="F39" s="260"/>
      <c r="G39" s="215"/>
      <c r="H39" s="215"/>
      <c r="I39" s="133"/>
      <c r="J39" s="133"/>
    </row>
    <row r="40" spans="1:10" s="5" customFormat="1" ht="12.75">
      <c r="A40" s="143"/>
      <c r="B40" s="144"/>
      <c r="D40" s="215"/>
      <c r="E40" s="215"/>
      <c r="F40" s="260"/>
      <c r="G40" s="215"/>
      <c r="H40" s="215"/>
      <c r="I40" s="133"/>
      <c r="J40" s="133"/>
    </row>
    <row r="41" spans="1:10" s="5" customFormat="1" ht="12.75">
      <c r="A41" s="143"/>
      <c r="B41" s="144"/>
      <c r="D41" s="215"/>
      <c r="E41" s="215"/>
      <c r="F41" s="260"/>
      <c r="G41" s="215"/>
      <c r="H41" s="215"/>
      <c r="I41" s="133"/>
      <c r="J41" s="133"/>
    </row>
    <row r="42" spans="1:10" s="5" customFormat="1" ht="12.75">
      <c r="A42" s="143"/>
      <c r="B42" s="144"/>
      <c r="D42" s="215"/>
      <c r="E42" s="215"/>
      <c r="F42" s="260"/>
      <c r="G42" s="215"/>
      <c r="H42" s="215"/>
      <c r="I42" s="133"/>
      <c r="J42" s="133"/>
    </row>
    <row r="43" spans="1:10" s="5" customFormat="1" ht="12.75">
      <c r="A43" s="143"/>
      <c r="B43" s="144"/>
      <c r="D43" s="215"/>
      <c r="E43" s="215"/>
      <c r="F43" s="260"/>
      <c r="G43" s="215"/>
      <c r="H43" s="215"/>
      <c r="I43" s="133"/>
      <c r="J43" s="133"/>
    </row>
    <row r="44" spans="1:10" s="5" customFormat="1" ht="12.75">
      <c r="A44" s="143"/>
      <c r="B44" s="144"/>
      <c r="D44" s="215"/>
      <c r="E44" s="215"/>
      <c r="F44" s="260"/>
      <c r="G44" s="215"/>
      <c r="H44" s="215"/>
      <c r="I44" s="133"/>
      <c r="J44" s="133"/>
    </row>
    <row r="45" spans="1:10" s="5" customFormat="1" ht="12.75">
      <c r="A45" s="143"/>
      <c r="B45" s="144"/>
      <c r="D45" s="215"/>
      <c r="E45" s="215"/>
      <c r="F45" s="260"/>
      <c r="G45" s="215"/>
      <c r="H45" s="215"/>
      <c r="I45" s="133"/>
      <c r="J45" s="133"/>
    </row>
    <row r="46" spans="1:10" s="5" customFormat="1" ht="12.75">
      <c r="A46" s="143"/>
      <c r="B46" s="144"/>
      <c r="D46" s="215"/>
      <c r="E46" s="215"/>
      <c r="F46" s="260"/>
      <c r="G46" s="215"/>
      <c r="H46" s="215"/>
      <c r="I46" s="133"/>
      <c r="J46" s="133"/>
    </row>
    <row r="47" spans="1:10" s="5" customFormat="1" ht="12.75">
      <c r="A47" s="143"/>
      <c r="B47" s="144"/>
      <c r="D47" s="215"/>
      <c r="E47" s="215"/>
      <c r="F47" s="260"/>
      <c r="G47" s="215"/>
      <c r="H47" s="215"/>
      <c r="I47" s="133"/>
      <c r="J47" s="133"/>
    </row>
    <row r="48" spans="1:10" s="5" customFormat="1" ht="12.75">
      <c r="A48" s="143"/>
      <c r="B48" s="144"/>
      <c r="D48" s="215"/>
      <c r="E48" s="215"/>
      <c r="F48" s="260"/>
      <c r="G48" s="215"/>
      <c r="H48" s="215"/>
      <c r="I48" s="133"/>
      <c r="J48" s="133"/>
    </row>
    <row r="49" spans="1:10" s="5" customFormat="1" ht="12.75">
      <c r="A49" s="143"/>
      <c r="B49" s="144"/>
      <c r="D49" s="215"/>
      <c r="E49" s="215"/>
      <c r="F49" s="260"/>
      <c r="G49" s="215"/>
      <c r="H49" s="215"/>
      <c r="I49" s="133"/>
      <c r="J49" s="133"/>
    </row>
    <row r="50" spans="1:10" s="5" customFormat="1" ht="12.75">
      <c r="A50" s="143"/>
      <c r="B50" s="144"/>
      <c r="D50" s="215"/>
      <c r="E50" s="215"/>
      <c r="F50" s="260"/>
      <c r="G50" s="215"/>
      <c r="H50" s="215"/>
      <c r="I50" s="133"/>
      <c r="J50" s="133"/>
    </row>
    <row r="51" spans="1:10" s="5" customFormat="1" ht="12.75">
      <c r="A51" s="143"/>
      <c r="B51" s="144"/>
      <c r="D51" s="215"/>
      <c r="E51" s="215"/>
      <c r="F51" s="260"/>
      <c r="G51" s="215"/>
      <c r="H51" s="215"/>
      <c r="I51" s="133"/>
      <c r="J51" s="133"/>
    </row>
    <row r="52" spans="1:10" s="5" customFormat="1" ht="12.75">
      <c r="A52" s="143"/>
      <c r="B52" s="144"/>
      <c r="D52" s="215"/>
      <c r="E52" s="215"/>
      <c r="F52" s="260"/>
      <c r="G52" s="215"/>
      <c r="H52" s="215"/>
      <c r="I52" s="133"/>
      <c r="J52" s="133"/>
    </row>
    <row r="53" spans="1:10" s="5" customFormat="1" ht="12.75">
      <c r="A53" s="143"/>
      <c r="B53" s="144"/>
      <c r="D53" s="215"/>
      <c r="E53" s="215"/>
      <c r="F53" s="260"/>
      <c r="G53" s="215"/>
      <c r="H53" s="215"/>
      <c r="I53" s="133"/>
      <c r="J53" s="133"/>
    </row>
    <row r="54" spans="1:10" s="5" customFormat="1" ht="12.75">
      <c r="A54" s="143"/>
      <c r="B54" s="144"/>
      <c r="D54" s="215"/>
      <c r="E54" s="215"/>
      <c r="F54" s="260"/>
      <c r="G54" s="215"/>
      <c r="H54" s="215"/>
      <c r="I54" s="133"/>
      <c r="J54" s="133"/>
    </row>
    <row r="55" spans="1:10" s="5" customFormat="1" ht="12.75">
      <c r="A55" s="143"/>
      <c r="B55" s="144"/>
      <c r="D55" s="215"/>
      <c r="E55" s="215"/>
      <c r="F55" s="260"/>
      <c r="G55" s="215"/>
      <c r="H55" s="215"/>
      <c r="I55" s="133"/>
      <c r="J55" s="133"/>
    </row>
    <row r="56" spans="1:10" s="5" customFormat="1" ht="12.75">
      <c r="A56" s="143"/>
      <c r="B56" s="144"/>
      <c r="D56" s="215"/>
      <c r="E56" s="215"/>
      <c r="F56" s="260"/>
      <c r="G56" s="215"/>
      <c r="H56" s="215"/>
      <c r="I56" s="133"/>
      <c r="J56" s="133"/>
    </row>
    <row r="57" spans="1:10" s="5" customFormat="1" ht="12.75">
      <c r="A57" s="143"/>
      <c r="B57" s="144"/>
      <c r="D57" s="215"/>
      <c r="E57" s="215"/>
      <c r="F57" s="260"/>
      <c r="G57" s="215"/>
      <c r="H57" s="215"/>
      <c r="I57" s="133"/>
      <c r="J57" s="133"/>
    </row>
    <row r="58" spans="1:10" s="5" customFormat="1" ht="12.75">
      <c r="A58" s="143"/>
      <c r="B58" s="144"/>
      <c r="D58" s="215"/>
      <c r="E58" s="215"/>
      <c r="F58" s="260"/>
      <c r="G58" s="215"/>
      <c r="H58" s="215"/>
      <c r="I58" s="133"/>
      <c r="J58" s="133"/>
    </row>
    <row r="59" spans="1:10" s="5" customFormat="1" ht="12.75">
      <c r="A59" s="143"/>
      <c r="B59" s="144"/>
      <c r="D59" s="215"/>
      <c r="E59" s="215"/>
      <c r="F59" s="260"/>
      <c r="G59" s="215"/>
      <c r="H59" s="215"/>
      <c r="I59" s="133"/>
      <c r="J59" s="133"/>
    </row>
    <row r="60" spans="1:10" s="5" customFormat="1" ht="12.75">
      <c r="A60" s="143"/>
      <c r="B60" s="144"/>
      <c r="D60" s="215"/>
      <c r="E60" s="215"/>
      <c r="F60" s="260"/>
      <c r="G60" s="215"/>
      <c r="H60" s="215"/>
      <c r="I60" s="133"/>
      <c r="J60" s="133"/>
    </row>
    <row r="61" spans="1:10" s="5" customFormat="1" ht="12.75">
      <c r="A61" s="143"/>
      <c r="B61" s="144"/>
      <c r="D61" s="215"/>
      <c r="E61" s="215"/>
      <c r="F61" s="260"/>
      <c r="G61" s="215"/>
      <c r="H61" s="215"/>
      <c r="I61" s="133"/>
      <c r="J61" s="133"/>
    </row>
    <row r="62" spans="1:10" s="5" customFormat="1" ht="12.75">
      <c r="A62" s="143"/>
      <c r="B62" s="144"/>
      <c r="D62" s="215"/>
      <c r="E62" s="215"/>
      <c r="F62" s="260"/>
      <c r="G62" s="215"/>
      <c r="H62" s="215"/>
      <c r="I62" s="133"/>
      <c r="J62" s="133"/>
    </row>
    <row r="63" spans="1:10" s="5" customFormat="1" ht="12.75">
      <c r="A63" s="143"/>
      <c r="B63" s="144"/>
      <c r="D63" s="215"/>
      <c r="E63" s="215"/>
      <c r="F63" s="260"/>
      <c r="G63" s="215"/>
      <c r="H63" s="215"/>
      <c r="I63" s="133"/>
      <c r="J63" s="133"/>
    </row>
    <row r="64" spans="1:10" s="5" customFormat="1" ht="12.75">
      <c r="A64" s="143"/>
      <c r="B64" s="144"/>
      <c r="D64" s="215"/>
      <c r="E64" s="215"/>
      <c r="F64" s="260"/>
      <c r="G64" s="215"/>
      <c r="H64" s="215"/>
      <c r="I64" s="133"/>
      <c r="J64" s="133"/>
    </row>
    <row r="65" spans="1:10" s="5" customFormat="1" ht="12.75">
      <c r="A65" s="143"/>
      <c r="B65" s="144"/>
      <c r="D65" s="215"/>
      <c r="E65" s="215"/>
      <c r="F65" s="260"/>
      <c r="G65" s="215"/>
      <c r="H65" s="215"/>
      <c r="I65" s="133"/>
      <c r="J65" s="133"/>
    </row>
    <row r="66" spans="1:10" s="5" customFormat="1" ht="12.75">
      <c r="A66" s="143"/>
      <c r="B66" s="144"/>
      <c r="D66" s="215"/>
      <c r="E66" s="215"/>
      <c r="F66" s="260"/>
      <c r="G66" s="215"/>
      <c r="H66" s="215"/>
      <c r="I66" s="133"/>
      <c r="J66" s="133"/>
    </row>
    <row r="67" spans="1:10" s="5" customFormat="1" ht="12.75">
      <c r="A67" s="143"/>
      <c r="B67" s="144"/>
      <c r="D67" s="215"/>
      <c r="E67" s="215"/>
      <c r="F67" s="260"/>
      <c r="G67" s="215"/>
      <c r="H67" s="215"/>
      <c r="I67" s="133"/>
      <c r="J67" s="133"/>
    </row>
    <row r="68" spans="1:10" s="5" customFormat="1" ht="12.75">
      <c r="A68" s="143"/>
      <c r="B68" s="144"/>
      <c r="D68" s="215"/>
      <c r="E68" s="215"/>
      <c r="F68" s="260"/>
      <c r="G68" s="215"/>
      <c r="H68" s="215"/>
      <c r="I68" s="133"/>
      <c r="J68" s="133"/>
    </row>
    <row r="69" spans="1:10" s="5" customFormat="1" ht="12.75">
      <c r="A69" s="143"/>
      <c r="B69" s="144"/>
      <c r="D69" s="215"/>
      <c r="E69" s="215"/>
      <c r="F69" s="260"/>
      <c r="G69" s="215"/>
      <c r="H69" s="215"/>
      <c r="I69" s="133"/>
      <c r="J69" s="133"/>
    </row>
    <row r="70" spans="1:10" s="5" customFormat="1" ht="12.75">
      <c r="A70" s="143"/>
      <c r="B70" s="144"/>
      <c r="D70" s="215"/>
      <c r="E70" s="215"/>
      <c r="F70" s="260"/>
      <c r="G70" s="215"/>
      <c r="H70" s="215"/>
      <c r="I70" s="133"/>
      <c r="J70" s="133"/>
    </row>
    <row r="71" spans="1:10" s="5" customFormat="1" ht="12.75">
      <c r="A71" s="143"/>
      <c r="B71" s="144"/>
      <c r="D71" s="215"/>
      <c r="E71" s="215"/>
      <c r="F71" s="260"/>
      <c r="G71" s="215"/>
      <c r="H71" s="215"/>
      <c r="I71" s="133"/>
      <c r="J71" s="133"/>
    </row>
    <row r="72" spans="1:10" s="5" customFormat="1" ht="12.75">
      <c r="A72" s="143"/>
      <c r="B72" s="144"/>
      <c r="D72" s="215"/>
      <c r="E72" s="215"/>
      <c r="F72" s="260"/>
      <c r="G72" s="215"/>
      <c r="H72" s="215"/>
      <c r="I72" s="133"/>
      <c r="J72" s="133"/>
    </row>
    <row r="73" spans="1:10" s="5" customFormat="1" ht="12.75">
      <c r="A73" s="143"/>
      <c r="B73" s="144"/>
      <c r="D73" s="215"/>
      <c r="E73" s="215"/>
      <c r="F73" s="260"/>
      <c r="G73" s="215"/>
      <c r="H73" s="215"/>
      <c r="I73" s="133"/>
      <c r="J73" s="133"/>
    </row>
    <row r="74" spans="1:10" s="5" customFormat="1" ht="12.75">
      <c r="A74" s="143"/>
      <c r="B74" s="144"/>
      <c r="D74" s="215"/>
      <c r="E74" s="215"/>
      <c r="F74" s="260"/>
      <c r="G74" s="215"/>
      <c r="H74" s="215"/>
      <c r="I74" s="133"/>
      <c r="J74" s="133"/>
    </row>
    <row r="75" spans="1:10" s="5" customFormat="1" ht="12.75">
      <c r="A75" s="143"/>
      <c r="B75" s="144"/>
      <c r="D75" s="215"/>
      <c r="E75" s="215"/>
      <c r="F75" s="260"/>
      <c r="G75" s="215"/>
      <c r="H75" s="215"/>
      <c r="I75" s="133"/>
      <c r="J75" s="133"/>
    </row>
    <row r="76" spans="1:10" s="5" customFormat="1" ht="12.75">
      <c r="A76" s="143"/>
      <c r="B76" s="144"/>
      <c r="D76" s="215"/>
      <c r="E76" s="215"/>
      <c r="F76" s="260"/>
      <c r="G76" s="215"/>
      <c r="H76" s="215"/>
      <c r="I76" s="133"/>
      <c r="J76" s="133"/>
    </row>
    <row r="77" spans="1:10" s="5" customFormat="1" ht="12.75">
      <c r="A77" s="143"/>
      <c r="B77" s="144"/>
      <c r="D77" s="215"/>
      <c r="E77" s="215"/>
      <c r="F77" s="260"/>
      <c r="G77" s="215"/>
      <c r="H77" s="215"/>
      <c r="I77" s="133"/>
      <c r="J77" s="133"/>
    </row>
    <row r="78" spans="1:10" s="5" customFormat="1" ht="12.75">
      <c r="A78" s="143"/>
      <c r="B78" s="144"/>
      <c r="D78" s="215"/>
      <c r="E78" s="215"/>
      <c r="F78" s="260"/>
      <c r="G78" s="215"/>
      <c r="H78" s="215"/>
      <c r="I78" s="133"/>
      <c r="J78" s="133"/>
    </row>
    <row r="79" spans="1:10" s="5" customFormat="1" ht="12.75">
      <c r="A79" s="143"/>
      <c r="B79" s="144"/>
      <c r="D79" s="215"/>
      <c r="E79" s="215"/>
      <c r="F79" s="260"/>
      <c r="G79" s="215"/>
      <c r="H79" s="215"/>
      <c r="I79" s="133"/>
      <c r="J79" s="133"/>
    </row>
    <row r="80" spans="1:10" s="5" customFormat="1" ht="12.75">
      <c r="A80" s="143"/>
      <c r="B80" s="144"/>
      <c r="D80" s="215"/>
      <c r="E80" s="215"/>
      <c r="F80" s="260"/>
      <c r="G80" s="215"/>
      <c r="H80" s="215"/>
      <c r="I80" s="133"/>
      <c r="J80" s="133"/>
    </row>
    <row r="81" spans="1:10" s="5" customFormat="1" ht="12.75">
      <c r="A81" s="143"/>
      <c r="B81" s="144"/>
      <c r="D81" s="215"/>
      <c r="E81" s="215"/>
      <c r="F81" s="260"/>
      <c r="G81" s="215"/>
      <c r="H81" s="215"/>
      <c r="I81" s="133"/>
      <c r="J81" s="133"/>
    </row>
    <row r="82" spans="1:10" s="5" customFormat="1" ht="12.75">
      <c r="A82" s="143"/>
      <c r="B82" s="144"/>
      <c r="D82" s="215"/>
      <c r="E82" s="215"/>
      <c r="F82" s="260"/>
      <c r="G82" s="215"/>
      <c r="H82" s="215"/>
      <c r="I82" s="133"/>
      <c r="J82" s="133"/>
    </row>
    <row r="83" spans="1:10" s="5" customFormat="1" ht="12.75">
      <c r="A83" s="143"/>
      <c r="B83" s="144"/>
      <c r="D83" s="215"/>
      <c r="E83" s="215"/>
      <c r="F83" s="260"/>
      <c r="G83" s="215"/>
      <c r="H83" s="215"/>
      <c r="I83" s="133"/>
      <c r="J83" s="133"/>
    </row>
    <row r="84" spans="1:10" s="5" customFormat="1" ht="12.75">
      <c r="A84" s="143"/>
      <c r="B84" s="144"/>
      <c r="D84" s="215"/>
      <c r="E84" s="215"/>
      <c r="F84" s="260"/>
      <c r="G84" s="215"/>
      <c r="H84" s="215"/>
      <c r="I84" s="133"/>
      <c r="J84" s="133"/>
    </row>
    <row r="85" spans="1:10" s="5" customFormat="1" ht="12.75">
      <c r="A85" s="143"/>
      <c r="B85" s="144"/>
      <c r="D85" s="215"/>
      <c r="E85" s="215"/>
      <c r="F85" s="260"/>
      <c r="G85" s="215"/>
      <c r="H85" s="215"/>
      <c r="I85" s="133"/>
      <c r="J85" s="133"/>
    </row>
    <row r="86" spans="1:10" s="5" customFormat="1" ht="12.75">
      <c r="A86" s="143"/>
      <c r="B86" s="144"/>
      <c r="D86" s="215"/>
      <c r="E86" s="215"/>
      <c r="F86" s="260"/>
      <c r="G86" s="215"/>
      <c r="H86" s="215"/>
      <c r="I86" s="133"/>
      <c r="J86" s="133"/>
    </row>
    <row r="87" spans="1:10" s="5" customFormat="1" ht="12.75">
      <c r="A87" s="143"/>
      <c r="B87" s="144"/>
      <c r="D87" s="215"/>
      <c r="E87" s="215"/>
      <c r="F87" s="260"/>
      <c r="G87" s="215"/>
      <c r="H87" s="215"/>
      <c r="I87" s="133"/>
      <c r="J87" s="133"/>
    </row>
    <row r="88" spans="1:10" s="5" customFormat="1" ht="12.75">
      <c r="A88" s="143"/>
      <c r="B88" s="144"/>
      <c r="D88" s="215"/>
      <c r="E88" s="215"/>
      <c r="F88" s="260"/>
      <c r="G88" s="215"/>
      <c r="H88" s="215"/>
      <c r="I88" s="133"/>
      <c r="J88" s="133"/>
    </row>
    <row r="89" spans="1:10" s="5" customFormat="1" ht="12.75">
      <c r="A89" s="143"/>
      <c r="B89" s="144"/>
      <c r="D89" s="215"/>
      <c r="E89" s="215"/>
      <c r="F89" s="260"/>
      <c r="G89" s="215"/>
      <c r="H89" s="215"/>
      <c r="I89" s="133"/>
      <c r="J89" s="133"/>
    </row>
    <row r="90" spans="1:10" s="5" customFormat="1" ht="12.75">
      <c r="A90" s="143"/>
      <c r="B90" s="144"/>
      <c r="D90" s="215"/>
      <c r="E90" s="215"/>
      <c r="F90" s="260"/>
      <c r="G90" s="215"/>
      <c r="H90" s="215"/>
      <c r="I90" s="133"/>
      <c r="J90" s="133"/>
    </row>
    <row r="91" spans="1:10" s="5" customFormat="1" ht="12.75">
      <c r="A91" s="143"/>
      <c r="B91" s="144"/>
      <c r="D91" s="215"/>
      <c r="E91" s="215"/>
      <c r="F91" s="260"/>
      <c r="G91" s="215"/>
      <c r="H91" s="215"/>
      <c r="I91" s="133"/>
      <c r="J91" s="133"/>
    </row>
    <row r="92" spans="1:10" s="5" customFormat="1" ht="12.75">
      <c r="A92" s="143"/>
      <c r="B92" s="144"/>
      <c r="D92" s="215"/>
      <c r="E92" s="215"/>
      <c r="F92" s="260"/>
      <c r="G92" s="215"/>
      <c r="H92" s="215"/>
      <c r="I92" s="133"/>
      <c r="J92" s="133"/>
    </row>
    <row r="93" spans="1:10" s="5" customFormat="1" ht="12.75">
      <c r="A93" s="143"/>
      <c r="B93" s="144"/>
      <c r="D93" s="215"/>
      <c r="E93" s="215"/>
      <c r="F93" s="260"/>
      <c r="G93" s="215"/>
      <c r="H93" s="215"/>
      <c r="I93" s="133"/>
      <c r="J93" s="133"/>
    </row>
    <row r="94" spans="1:10" s="5" customFormat="1" ht="12.75">
      <c r="A94" s="143"/>
      <c r="B94" s="144"/>
      <c r="D94" s="215"/>
      <c r="E94" s="215"/>
      <c r="F94" s="260"/>
      <c r="G94" s="215"/>
      <c r="H94" s="215"/>
      <c r="I94" s="133"/>
      <c r="J94" s="133"/>
    </row>
    <row r="95" spans="1:10" s="5" customFormat="1" ht="12.75">
      <c r="A95" s="143"/>
      <c r="B95" s="144"/>
      <c r="D95" s="215"/>
      <c r="E95" s="215"/>
      <c r="F95" s="260"/>
      <c r="G95" s="215"/>
      <c r="H95" s="215"/>
      <c r="I95" s="133"/>
      <c r="J95" s="133"/>
    </row>
    <row r="96" spans="1:10" s="5" customFormat="1" ht="12.75">
      <c r="A96" s="143"/>
      <c r="B96" s="144"/>
      <c r="D96" s="215"/>
      <c r="E96" s="215"/>
      <c r="F96" s="260"/>
      <c r="G96" s="215"/>
      <c r="H96" s="215"/>
      <c r="I96" s="133"/>
      <c r="J96" s="133"/>
    </row>
    <row r="97" spans="1:10" s="5" customFormat="1" ht="12.75">
      <c r="A97" s="143"/>
      <c r="B97" s="144"/>
      <c r="D97" s="215"/>
      <c r="E97" s="215"/>
      <c r="F97" s="260"/>
      <c r="G97" s="215"/>
      <c r="H97" s="215"/>
      <c r="I97" s="133"/>
      <c r="J97" s="133"/>
    </row>
    <row r="98" spans="1:10" s="5" customFormat="1" ht="12.75">
      <c r="A98" s="143"/>
      <c r="B98" s="144"/>
      <c r="D98" s="215"/>
      <c r="E98" s="215"/>
      <c r="F98" s="260"/>
      <c r="G98" s="215"/>
      <c r="H98" s="215"/>
      <c r="I98" s="133"/>
      <c r="J98" s="133"/>
    </row>
    <row r="99" spans="1:10" s="5" customFormat="1" ht="12.75">
      <c r="A99" s="143"/>
      <c r="B99" s="144"/>
      <c r="D99" s="215"/>
      <c r="E99" s="215"/>
      <c r="F99" s="260"/>
      <c r="G99" s="215"/>
      <c r="H99" s="215"/>
      <c r="I99" s="133"/>
      <c r="J99" s="133"/>
    </row>
    <row r="100" spans="1:10" s="5" customFormat="1" ht="12.75">
      <c r="A100" s="143"/>
      <c r="B100" s="144"/>
      <c r="D100" s="215"/>
      <c r="E100" s="215"/>
      <c r="F100" s="260"/>
      <c r="G100" s="215"/>
      <c r="H100" s="215"/>
      <c r="I100" s="133"/>
      <c r="J100" s="133"/>
    </row>
    <row r="101" spans="1:10" s="5" customFormat="1" ht="12.75">
      <c r="A101" s="143"/>
      <c r="B101" s="144"/>
      <c r="D101" s="215"/>
      <c r="E101" s="215"/>
      <c r="F101" s="260"/>
      <c r="G101" s="215"/>
      <c r="H101" s="215"/>
      <c r="I101" s="133"/>
      <c r="J101" s="133"/>
    </row>
    <row r="102" spans="1:10" s="5" customFormat="1" ht="12.75">
      <c r="A102" s="143"/>
      <c r="B102" s="144"/>
      <c r="D102" s="215"/>
      <c r="E102" s="215"/>
      <c r="F102" s="260"/>
      <c r="G102" s="215"/>
      <c r="H102" s="215"/>
      <c r="I102" s="133"/>
      <c r="J102" s="133"/>
    </row>
    <row r="103" spans="1:10" s="5" customFormat="1" ht="12.75">
      <c r="A103" s="143"/>
      <c r="B103" s="144"/>
      <c r="D103" s="215"/>
      <c r="E103" s="215"/>
      <c r="F103" s="260"/>
      <c r="G103" s="215"/>
      <c r="H103" s="215"/>
      <c r="I103" s="133"/>
      <c r="J103" s="133"/>
    </row>
    <row r="104" spans="1:10" s="5" customFormat="1" ht="12.75">
      <c r="A104" s="143"/>
      <c r="B104" s="144"/>
      <c r="D104" s="215"/>
      <c r="E104" s="215"/>
      <c r="F104" s="260"/>
      <c r="G104" s="215"/>
      <c r="H104" s="215"/>
      <c r="I104" s="133"/>
      <c r="J104" s="133"/>
    </row>
    <row r="105" spans="1:10" s="5" customFormat="1" ht="12.75">
      <c r="A105" s="143"/>
      <c r="B105" s="144"/>
      <c r="D105" s="215"/>
      <c r="E105" s="215"/>
      <c r="F105" s="260"/>
      <c r="G105" s="215"/>
      <c r="H105" s="215"/>
      <c r="I105" s="133"/>
      <c r="J105" s="133"/>
    </row>
    <row r="106" spans="1:10" s="5" customFormat="1" ht="12.75">
      <c r="A106" s="143"/>
      <c r="B106" s="144"/>
      <c r="D106" s="215"/>
      <c r="E106" s="215"/>
      <c r="F106" s="260"/>
      <c r="G106" s="215"/>
      <c r="H106" s="215"/>
      <c r="I106" s="133"/>
      <c r="J106" s="133"/>
    </row>
    <row r="107" spans="1:10" s="5" customFormat="1" ht="12.75">
      <c r="A107" s="143"/>
      <c r="B107" s="144"/>
      <c r="D107" s="215"/>
      <c r="E107" s="215"/>
      <c r="F107" s="260"/>
      <c r="G107" s="215"/>
      <c r="H107" s="215"/>
      <c r="I107" s="133"/>
      <c r="J107" s="133"/>
    </row>
    <row r="108" spans="1:10" s="5" customFormat="1" ht="12.75">
      <c r="A108" s="143"/>
      <c r="B108" s="144"/>
      <c r="D108" s="215"/>
      <c r="E108" s="215"/>
      <c r="F108" s="260"/>
      <c r="G108" s="215"/>
      <c r="H108" s="215"/>
      <c r="I108" s="133"/>
      <c r="J108" s="133"/>
    </row>
    <row r="109" spans="1:10" s="5" customFormat="1" ht="12.75">
      <c r="A109" s="143"/>
      <c r="B109" s="144"/>
      <c r="D109" s="215"/>
      <c r="E109" s="215"/>
      <c r="F109" s="260"/>
      <c r="G109" s="215"/>
      <c r="H109" s="215"/>
      <c r="I109" s="133"/>
      <c r="J109" s="133"/>
    </row>
    <row r="110" spans="1:10" s="5" customFormat="1" ht="12.75">
      <c r="A110" s="143"/>
      <c r="B110" s="144"/>
      <c r="D110" s="215"/>
      <c r="E110" s="215"/>
      <c r="F110" s="260"/>
      <c r="G110" s="215"/>
      <c r="H110" s="215"/>
      <c r="I110" s="133"/>
      <c r="J110" s="133"/>
    </row>
    <row r="111" spans="1:10" s="5" customFormat="1" ht="12.75">
      <c r="A111" s="143"/>
      <c r="B111" s="144"/>
      <c r="D111" s="215"/>
      <c r="E111" s="215"/>
      <c r="F111" s="260"/>
      <c r="G111" s="215"/>
      <c r="H111" s="215"/>
      <c r="I111" s="133"/>
      <c r="J111" s="133"/>
    </row>
    <row r="112" spans="1:10" s="5" customFormat="1" ht="12.75">
      <c r="A112" s="143"/>
      <c r="B112" s="144"/>
      <c r="D112" s="215"/>
      <c r="E112" s="215"/>
      <c r="F112" s="260"/>
      <c r="G112" s="215"/>
      <c r="H112" s="215"/>
      <c r="I112" s="133"/>
      <c r="J112" s="133"/>
    </row>
    <row r="113" spans="1:10" s="5" customFormat="1" ht="12.75">
      <c r="A113" s="143"/>
      <c r="B113" s="144"/>
      <c r="D113" s="215"/>
      <c r="E113" s="215"/>
      <c r="F113" s="260"/>
      <c r="G113" s="215"/>
      <c r="H113" s="215"/>
      <c r="I113" s="133"/>
      <c r="J113" s="133"/>
    </row>
    <row r="114" spans="1:10" s="5" customFormat="1" ht="12.75">
      <c r="A114" s="143"/>
      <c r="B114" s="144"/>
      <c r="D114" s="215"/>
      <c r="E114" s="215"/>
      <c r="F114" s="260"/>
      <c r="G114" s="215"/>
      <c r="H114" s="215"/>
      <c r="I114" s="133"/>
      <c r="J114" s="133"/>
    </row>
    <row r="115" spans="1:10" s="5" customFormat="1" ht="12.75">
      <c r="A115" s="143"/>
      <c r="B115" s="144"/>
      <c r="D115" s="215"/>
      <c r="E115" s="215"/>
      <c r="F115" s="260"/>
      <c r="G115" s="215"/>
      <c r="H115" s="215"/>
      <c r="I115" s="133"/>
      <c r="J115" s="133"/>
    </row>
    <row r="116" spans="1:10" s="5" customFormat="1" ht="12.75">
      <c r="A116" s="143"/>
      <c r="B116" s="144"/>
      <c r="D116" s="215"/>
      <c r="E116" s="215"/>
      <c r="F116" s="260"/>
      <c r="G116" s="215"/>
      <c r="H116" s="215"/>
      <c r="I116" s="133"/>
      <c r="J116" s="133"/>
    </row>
    <row r="117" spans="1:10" s="5" customFormat="1" ht="12.75">
      <c r="A117" s="143"/>
      <c r="B117" s="144"/>
      <c r="D117" s="215"/>
      <c r="E117" s="215"/>
      <c r="F117" s="260"/>
      <c r="G117" s="215"/>
      <c r="H117" s="215"/>
      <c r="I117" s="133"/>
      <c r="J117" s="133"/>
    </row>
    <row r="118" spans="1:10" s="5" customFormat="1" ht="12.75">
      <c r="A118" s="143"/>
      <c r="B118" s="144"/>
      <c r="D118" s="215"/>
      <c r="E118" s="215"/>
      <c r="F118" s="260"/>
      <c r="G118" s="215"/>
      <c r="H118" s="215"/>
      <c r="I118" s="133"/>
      <c r="J118" s="133"/>
    </row>
    <row r="119" spans="1:10" s="5" customFormat="1" ht="12.75">
      <c r="A119" s="143"/>
      <c r="B119" s="144"/>
      <c r="D119" s="215"/>
      <c r="E119" s="215"/>
      <c r="F119" s="260"/>
      <c r="G119" s="215"/>
      <c r="H119" s="215"/>
      <c r="I119" s="133"/>
      <c r="J119" s="133"/>
    </row>
    <row r="120" spans="1:10" s="5" customFormat="1" ht="12.75">
      <c r="A120" s="143"/>
      <c r="B120" s="144"/>
      <c r="D120" s="215"/>
      <c r="E120" s="215"/>
      <c r="F120" s="260"/>
      <c r="G120" s="215"/>
      <c r="H120" s="215"/>
      <c r="I120" s="133"/>
      <c r="J120" s="133"/>
    </row>
    <row r="121" spans="1:10" s="5" customFormat="1" ht="12.75">
      <c r="A121" s="143"/>
      <c r="B121" s="144"/>
      <c r="D121" s="215"/>
      <c r="E121" s="215"/>
      <c r="F121" s="260"/>
      <c r="G121" s="215"/>
      <c r="H121" s="215"/>
      <c r="I121" s="133"/>
      <c r="J121" s="133"/>
    </row>
    <row r="122" spans="1:10" s="5" customFormat="1" ht="12.75">
      <c r="A122" s="143"/>
      <c r="B122" s="144"/>
      <c r="D122" s="215"/>
      <c r="E122" s="215"/>
      <c r="F122" s="260"/>
      <c r="G122" s="215"/>
      <c r="H122" s="215"/>
      <c r="I122" s="133"/>
      <c r="J122" s="133"/>
    </row>
    <row r="123" spans="1:10" s="5" customFormat="1" ht="12.75">
      <c r="A123" s="143"/>
      <c r="B123" s="144"/>
      <c r="D123" s="215"/>
      <c r="E123" s="215"/>
      <c r="F123" s="260"/>
      <c r="G123" s="215"/>
      <c r="H123" s="215"/>
      <c r="I123" s="133"/>
      <c r="J123" s="133"/>
    </row>
    <row r="124" spans="1:10" s="5" customFormat="1" ht="12.75">
      <c r="A124" s="143"/>
      <c r="B124" s="144"/>
      <c r="D124" s="215"/>
      <c r="E124" s="215"/>
      <c r="F124" s="260"/>
      <c r="G124" s="215"/>
      <c r="H124" s="215"/>
      <c r="I124" s="133"/>
      <c r="J124" s="133"/>
    </row>
    <row r="125" spans="1:10" s="5" customFormat="1" ht="12.75">
      <c r="A125" s="143"/>
      <c r="B125" s="144"/>
      <c r="D125" s="215"/>
      <c r="E125" s="215"/>
      <c r="F125" s="260"/>
      <c r="G125" s="215"/>
      <c r="H125" s="215"/>
      <c r="I125" s="133"/>
      <c r="J125" s="133"/>
    </row>
    <row r="126" spans="1:10" s="5" customFormat="1" ht="12.75">
      <c r="A126" s="143"/>
      <c r="B126" s="144"/>
      <c r="D126" s="215"/>
      <c r="E126" s="215"/>
      <c r="F126" s="260"/>
      <c r="G126" s="215"/>
      <c r="H126" s="215"/>
      <c r="I126" s="133"/>
      <c r="J126" s="133"/>
    </row>
    <row r="127" spans="1:10" s="5" customFormat="1" ht="12.75">
      <c r="A127" s="143"/>
      <c r="B127" s="144"/>
      <c r="D127" s="215"/>
      <c r="E127" s="215"/>
      <c r="F127" s="260"/>
      <c r="G127" s="215"/>
      <c r="H127" s="215"/>
      <c r="I127" s="133"/>
      <c r="J127" s="133"/>
    </row>
    <row r="128" spans="1:10" s="5" customFormat="1" ht="12.75">
      <c r="A128" s="143"/>
      <c r="B128" s="144"/>
      <c r="D128" s="215"/>
      <c r="E128" s="215"/>
      <c r="F128" s="260"/>
      <c r="G128" s="215"/>
      <c r="H128" s="215"/>
      <c r="I128" s="133"/>
      <c r="J128" s="133"/>
    </row>
    <row r="129" spans="1:10" s="5" customFormat="1" ht="12.75">
      <c r="A129" s="143"/>
      <c r="B129" s="144"/>
      <c r="D129" s="215"/>
      <c r="E129" s="215"/>
      <c r="F129" s="260"/>
      <c r="G129" s="215"/>
      <c r="H129" s="215"/>
      <c r="I129" s="133"/>
      <c r="J129" s="133"/>
    </row>
    <row r="130" spans="1:10" s="5" customFormat="1" ht="12.75">
      <c r="A130" s="143"/>
      <c r="B130" s="144"/>
      <c r="D130" s="215"/>
      <c r="E130" s="215"/>
      <c r="F130" s="260"/>
      <c r="G130" s="215"/>
      <c r="H130" s="215"/>
      <c r="I130" s="133"/>
      <c r="J130" s="133"/>
    </row>
    <row r="131" spans="1:10" s="5" customFormat="1" ht="12.75">
      <c r="A131" s="143"/>
      <c r="B131" s="144"/>
      <c r="D131" s="215"/>
      <c r="E131" s="215"/>
      <c r="F131" s="260"/>
      <c r="G131" s="215"/>
      <c r="H131" s="215"/>
      <c r="I131" s="133"/>
      <c r="J131" s="133"/>
    </row>
    <row r="132" spans="1:10" s="5" customFormat="1" ht="12.75">
      <c r="A132" s="143"/>
      <c r="B132" s="144"/>
      <c r="D132" s="215"/>
      <c r="E132" s="215"/>
      <c r="F132" s="260"/>
      <c r="G132" s="215"/>
      <c r="H132" s="215"/>
      <c r="I132" s="133"/>
      <c r="J132" s="133"/>
    </row>
    <row r="133" spans="1:10" s="5" customFormat="1" ht="12.75">
      <c r="A133" s="143"/>
      <c r="B133" s="144"/>
      <c r="D133" s="215"/>
      <c r="E133" s="215"/>
      <c r="F133" s="260"/>
      <c r="G133" s="215"/>
      <c r="H133" s="215"/>
      <c r="I133" s="133"/>
      <c r="J133" s="133"/>
    </row>
    <row r="134" spans="1:10" s="5" customFormat="1" ht="12.75">
      <c r="A134" s="143"/>
      <c r="B134" s="144"/>
      <c r="D134" s="215"/>
      <c r="E134" s="215"/>
      <c r="F134" s="260"/>
      <c r="G134" s="215"/>
      <c r="H134" s="215"/>
      <c r="I134" s="133"/>
      <c r="J134" s="133"/>
    </row>
    <row r="135" spans="1:10" s="5" customFormat="1" ht="12.75">
      <c r="A135" s="143"/>
      <c r="B135" s="144"/>
      <c r="D135" s="215"/>
      <c r="E135" s="215"/>
      <c r="F135" s="260"/>
      <c r="G135" s="215"/>
      <c r="H135" s="215"/>
      <c r="I135" s="133"/>
      <c r="J135" s="133"/>
    </row>
    <row r="136" spans="1:10" s="5" customFormat="1" ht="12.75">
      <c r="A136" s="143"/>
      <c r="B136" s="144"/>
      <c r="D136" s="215"/>
      <c r="E136" s="215"/>
      <c r="F136" s="260"/>
      <c r="G136" s="215"/>
      <c r="H136" s="215"/>
      <c r="I136" s="133"/>
      <c r="J136" s="133"/>
    </row>
    <row r="137" spans="1:10" s="5" customFormat="1" ht="12.75">
      <c r="A137" s="143"/>
      <c r="B137" s="144"/>
      <c r="D137" s="215"/>
      <c r="E137" s="215"/>
      <c r="F137" s="260"/>
      <c r="G137" s="215"/>
      <c r="H137" s="215"/>
      <c r="I137" s="133"/>
      <c r="J137" s="133"/>
    </row>
    <row r="138" spans="1:10" s="5" customFormat="1" ht="12.75">
      <c r="A138" s="143"/>
      <c r="B138" s="144"/>
      <c r="D138" s="215"/>
      <c r="E138" s="215"/>
      <c r="F138" s="260"/>
      <c r="G138" s="215"/>
      <c r="H138" s="215"/>
      <c r="I138" s="133"/>
      <c r="J138" s="133"/>
    </row>
    <row r="139" spans="1:10" s="5" customFormat="1" ht="12.75">
      <c r="A139" s="143"/>
      <c r="B139" s="144"/>
      <c r="D139" s="215"/>
      <c r="E139" s="215"/>
      <c r="F139" s="260"/>
      <c r="G139" s="215"/>
      <c r="H139" s="215"/>
      <c r="I139" s="133"/>
      <c r="J139" s="133"/>
    </row>
    <row r="140" spans="1:10" s="5" customFormat="1" ht="12.75">
      <c r="A140" s="143"/>
      <c r="B140" s="144"/>
      <c r="D140" s="215"/>
      <c r="E140" s="215"/>
      <c r="F140" s="260"/>
      <c r="G140" s="215"/>
      <c r="H140" s="215"/>
      <c r="I140" s="133"/>
      <c r="J140" s="133"/>
    </row>
    <row r="141" spans="1:10" s="5" customFormat="1" ht="12.75">
      <c r="A141" s="143"/>
      <c r="B141" s="144"/>
      <c r="D141" s="215"/>
      <c r="E141" s="215"/>
      <c r="F141" s="260"/>
      <c r="G141" s="215"/>
      <c r="H141" s="215"/>
      <c r="I141" s="133"/>
      <c r="J141" s="133"/>
    </row>
    <row r="142" spans="1:10" s="5" customFormat="1" ht="12.75">
      <c r="A142" s="143"/>
      <c r="B142" s="144"/>
      <c r="D142" s="215"/>
      <c r="E142" s="215"/>
      <c r="F142" s="260"/>
      <c r="G142" s="215"/>
      <c r="H142" s="215"/>
      <c r="I142" s="133"/>
      <c r="J142" s="133"/>
    </row>
    <row r="143" spans="1:10" s="5" customFormat="1" ht="12.75">
      <c r="A143" s="143"/>
      <c r="B143" s="144"/>
      <c r="D143" s="215"/>
      <c r="E143" s="215"/>
      <c r="F143" s="260"/>
      <c r="G143" s="215"/>
      <c r="H143" s="215"/>
      <c r="I143" s="133"/>
      <c r="J143" s="133"/>
    </row>
    <row r="144" spans="1:10" s="5" customFormat="1" ht="12.75">
      <c r="A144" s="143"/>
      <c r="B144" s="144"/>
      <c r="D144" s="215"/>
      <c r="E144" s="215"/>
      <c r="F144" s="260"/>
      <c r="G144" s="215"/>
      <c r="H144" s="215"/>
      <c r="I144" s="133"/>
      <c r="J144" s="133"/>
    </row>
    <row r="145" spans="1:10" s="5" customFormat="1" ht="12.75">
      <c r="A145" s="143"/>
      <c r="B145" s="144"/>
      <c r="D145" s="215"/>
      <c r="E145" s="215"/>
      <c r="F145" s="260"/>
      <c r="G145" s="215"/>
      <c r="H145" s="215"/>
      <c r="I145" s="133"/>
      <c r="J145" s="133"/>
    </row>
    <row r="146" spans="1:10" s="5" customFormat="1" ht="12.75">
      <c r="A146" s="143"/>
      <c r="B146" s="144"/>
      <c r="D146" s="215"/>
      <c r="E146" s="215"/>
      <c r="F146" s="260"/>
      <c r="G146" s="215"/>
      <c r="H146" s="215"/>
      <c r="I146" s="133"/>
      <c r="J146" s="133"/>
    </row>
    <row r="147" spans="1:10" s="5" customFormat="1" ht="12.75">
      <c r="A147" s="143"/>
      <c r="B147" s="144"/>
      <c r="D147" s="215"/>
      <c r="E147" s="215"/>
      <c r="F147" s="260"/>
      <c r="G147" s="215"/>
      <c r="H147" s="215"/>
      <c r="I147" s="133"/>
      <c r="J147" s="133"/>
    </row>
    <row r="148" spans="1:10" s="5" customFormat="1" ht="12.75">
      <c r="A148" s="143"/>
      <c r="B148" s="144"/>
      <c r="D148" s="215"/>
      <c r="E148" s="215"/>
      <c r="F148" s="260"/>
      <c r="G148" s="215"/>
      <c r="H148" s="215"/>
      <c r="I148" s="133"/>
      <c r="J148" s="133"/>
    </row>
    <row r="149" spans="1:10" s="5" customFormat="1" ht="12.75">
      <c r="A149" s="143"/>
      <c r="B149" s="144"/>
      <c r="D149" s="215"/>
      <c r="E149" s="215"/>
      <c r="F149" s="260"/>
      <c r="G149" s="215"/>
      <c r="H149" s="215"/>
      <c r="I149" s="133"/>
      <c r="J149" s="133"/>
    </row>
    <row r="150" spans="1:10" s="5" customFormat="1" ht="12.75">
      <c r="A150" s="143"/>
      <c r="B150" s="144"/>
      <c r="D150" s="215"/>
      <c r="E150" s="215"/>
      <c r="F150" s="260"/>
      <c r="G150" s="215"/>
      <c r="H150" s="215"/>
      <c r="I150" s="133"/>
      <c r="J150" s="133"/>
    </row>
    <row r="151" spans="1:10" s="5" customFormat="1" ht="12.75">
      <c r="A151" s="143"/>
      <c r="B151" s="144"/>
      <c r="D151" s="215"/>
      <c r="E151" s="215"/>
      <c r="F151" s="260"/>
      <c r="G151" s="215"/>
      <c r="H151" s="215"/>
      <c r="I151" s="133"/>
      <c r="J151" s="133"/>
    </row>
    <row r="152" spans="1:10" s="5" customFormat="1" ht="12.75">
      <c r="A152" s="143"/>
      <c r="B152" s="144"/>
      <c r="D152" s="215"/>
      <c r="E152" s="215"/>
      <c r="F152" s="260"/>
      <c r="G152" s="215"/>
      <c r="H152" s="215"/>
      <c r="I152" s="133"/>
      <c r="J152" s="133"/>
    </row>
    <row r="153" spans="1:10" s="5" customFormat="1" ht="12.75">
      <c r="A153" s="143"/>
      <c r="B153" s="144"/>
      <c r="D153" s="215"/>
      <c r="E153" s="215"/>
      <c r="F153" s="260"/>
      <c r="G153" s="215"/>
      <c r="H153" s="215"/>
      <c r="I153" s="133"/>
      <c r="J153" s="133"/>
    </row>
    <row r="154" spans="1:10" s="5" customFormat="1" ht="12.75">
      <c r="A154" s="143"/>
      <c r="B154" s="144"/>
      <c r="D154" s="215"/>
      <c r="E154" s="215"/>
      <c r="F154" s="260"/>
      <c r="G154" s="215"/>
      <c r="H154" s="215"/>
      <c r="I154" s="133"/>
      <c r="J154" s="133"/>
    </row>
    <row r="155" spans="1:10" s="5" customFormat="1" ht="12.75">
      <c r="A155" s="143"/>
      <c r="B155" s="144"/>
      <c r="D155" s="215"/>
      <c r="E155" s="215"/>
      <c r="F155" s="260"/>
      <c r="G155" s="215"/>
      <c r="H155" s="215"/>
      <c r="I155" s="133"/>
      <c r="J155" s="133"/>
    </row>
    <row r="156" spans="1:10" s="5" customFormat="1" ht="12.75">
      <c r="A156" s="143"/>
      <c r="B156" s="144"/>
      <c r="D156" s="215"/>
      <c r="E156" s="215"/>
      <c r="F156" s="260"/>
      <c r="G156" s="215"/>
      <c r="H156" s="215"/>
      <c r="I156" s="133"/>
      <c r="J156" s="133"/>
    </row>
    <row r="157" spans="1:10" s="5" customFormat="1" ht="12.75">
      <c r="A157" s="143"/>
      <c r="B157" s="144"/>
      <c r="D157" s="215"/>
      <c r="E157" s="215"/>
      <c r="F157" s="260"/>
      <c r="G157" s="215"/>
      <c r="H157" s="215"/>
      <c r="I157" s="133"/>
      <c r="J157" s="133"/>
    </row>
    <row r="158" spans="1:10" s="5" customFormat="1" ht="12.75">
      <c r="A158" s="143"/>
      <c r="B158" s="144"/>
      <c r="D158" s="215"/>
      <c r="E158" s="215"/>
      <c r="F158" s="260"/>
      <c r="G158" s="215"/>
      <c r="H158" s="215"/>
      <c r="I158" s="133"/>
      <c r="J158" s="133"/>
    </row>
    <row r="159" spans="1:10" s="5" customFormat="1" ht="12.75">
      <c r="A159" s="143"/>
      <c r="B159" s="144"/>
      <c r="D159" s="215"/>
      <c r="E159" s="215"/>
      <c r="F159" s="260"/>
      <c r="G159" s="215"/>
      <c r="H159" s="215"/>
      <c r="I159" s="133"/>
      <c r="J159" s="133"/>
    </row>
    <row r="160" spans="1:10" s="5" customFormat="1" ht="12.75">
      <c r="A160" s="143"/>
      <c r="B160" s="144"/>
      <c r="D160" s="215"/>
      <c r="E160" s="215"/>
      <c r="F160" s="260"/>
      <c r="G160" s="215"/>
      <c r="H160" s="215"/>
      <c r="I160" s="133"/>
      <c r="J160" s="133"/>
    </row>
    <row r="161" spans="1:10" s="5" customFormat="1" ht="12.75">
      <c r="A161" s="143"/>
      <c r="B161" s="144"/>
      <c r="D161" s="215"/>
      <c r="E161" s="215"/>
      <c r="F161" s="260"/>
      <c r="G161" s="215"/>
      <c r="H161" s="215"/>
      <c r="I161" s="133"/>
      <c r="J161" s="133"/>
    </row>
    <row r="162" spans="1:10" s="5" customFormat="1" ht="12.75">
      <c r="A162" s="143"/>
      <c r="B162" s="144"/>
      <c r="D162" s="215"/>
      <c r="E162" s="215"/>
      <c r="F162" s="260"/>
      <c r="G162" s="215"/>
      <c r="H162" s="215"/>
      <c r="I162" s="133"/>
      <c r="J162" s="133"/>
    </row>
    <row r="163" spans="1:10" s="5" customFormat="1" ht="12.75">
      <c r="A163" s="143"/>
      <c r="B163" s="144"/>
      <c r="D163" s="215"/>
      <c r="E163" s="215"/>
      <c r="F163" s="260"/>
      <c r="G163" s="215"/>
      <c r="H163" s="215"/>
      <c r="I163" s="133"/>
      <c r="J163" s="133"/>
    </row>
  </sheetData>
  <sheetProtection/>
  <mergeCells count="12">
    <mergeCell ref="A1:J1"/>
    <mergeCell ref="A2:C2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</mergeCells>
  <printOptions/>
  <pageMargins left="0.3937007874015748" right="0" top="0.3937007874015748" bottom="0.2755905511811024" header="0.5118110236220472" footer="0.5118110236220472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N10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.7109375" style="131" customWidth="1"/>
    <col min="2" max="2" width="7.28125" style="124" customWidth="1"/>
    <col min="3" max="3" width="37.28125" style="59" customWidth="1"/>
    <col min="4" max="8" width="9.7109375" style="234" customWidth="1"/>
    <col min="9" max="10" width="6.28125" style="132" customWidth="1"/>
  </cols>
  <sheetData>
    <row r="1" spans="1:10" s="5" customFormat="1" ht="15" customHeight="1">
      <c r="A1" s="321" t="s">
        <v>334</v>
      </c>
      <c r="B1" s="321"/>
      <c r="C1" s="321"/>
      <c r="D1" s="321"/>
      <c r="E1" s="321"/>
      <c r="F1" s="321"/>
      <c r="G1" s="321"/>
      <c r="H1" s="214"/>
      <c r="I1" s="133"/>
      <c r="J1" s="133"/>
    </row>
    <row r="2" spans="1:10" s="5" customFormat="1" ht="15" customHeight="1">
      <c r="A2" s="321" t="s">
        <v>335</v>
      </c>
      <c r="B2" s="321"/>
      <c r="C2" s="321"/>
      <c r="D2" s="215"/>
      <c r="E2" s="216"/>
      <c r="F2" s="216"/>
      <c r="G2" s="215"/>
      <c r="H2" s="215"/>
      <c r="I2" s="133"/>
      <c r="J2" s="133"/>
    </row>
    <row r="3" spans="1:10" s="5" customFormat="1" ht="13.5" customHeight="1">
      <c r="A3" s="314" t="s">
        <v>1</v>
      </c>
      <c r="B3" s="322" t="s">
        <v>233</v>
      </c>
      <c r="C3" s="324" t="s">
        <v>3</v>
      </c>
      <c r="D3" s="310" t="s">
        <v>496</v>
      </c>
      <c r="E3" s="323" t="s">
        <v>469</v>
      </c>
      <c r="F3" s="323" t="s">
        <v>495</v>
      </c>
      <c r="G3" s="310" t="s">
        <v>473</v>
      </c>
      <c r="H3" s="310" t="s">
        <v>766</v>
      </c>
      <c r="I3" s="10" t="s">
        <v>4</v>
      </c>
      <c r="J3" s="10" t="s">
        <v>4</v>
      </c>
    </row>
    <row r="4" spans="1:10" s="5" customFormat="1" ht="13.5" customHeight="1">
      <c r="A4" s="314"/>
      <c r="B4" s="322"/>
      <c r="C4" s="324"/>
      <c r="D4" s="310"/>
      <c r="E4" s="323"/>
      <c r="F4" s="323"/>
      <c r="G4" s="310"/>
      <c r="H4" s="310"/>
      <c r="I4" s="311" t="s">
        <v>517</v>
      </c>
      <c r="J4" s="311" t="s">
        <v>511</v>
      </c>
    </row>
    <row r="5" spans="1:10" s="5" customFormat="1" ht="13.5" customHeight="1">
      <c r="A5" s="314"/>
      <c r="B5" s="322"/>
      <c r="C5" s="324"/>
      <c r="D5" s="310"/>
      <c r="E5" s="323"/>
      <c r="F5" s="323"/>
      <c r="G5" s="310"/>
      <c r="H5" s="310"/>
      <c r="I5" s="311"/>
      <c r="J5" s="311"/>
    </row>
    <row r="6" spans="1:10" s="5" customFormat="1" ht="21.75" customHeight="1">
      <c r="A6" s="15"/>
      <c r="B6" s="134">
        <v>1</v>
      </c>
      <c r="C6" s="37">
        <v>2</v>
      </c>
      <c r="D6" s="217">
        <v>3</v>
      </c>
      <c r="E6" s="217">
        <v>4</v>
      </c>
      <c r="F6" s="217">
        <v>5</v>
      </c>
      <c r="G6" s="217">
        <v>6</v>
      </c>
      <c r="H6" s="217">
        <v>7</v>
      </c>
      <c r="I6" s="10">
        <v>8</v>
      </c>
      <c r="J6" s="10">
        <v>9</v>
      </c>
    </row>
    <row r="7" spans="1:10" s="5" customFormat="1" ht="25.5" customHeight="1">
      <c r="A7" s="136">
        <v>1</v>
      </c>
      <c r="B7" s="137" t="s">
        <v>234</v>
      </c>
      <c r="C7" s="35" t="s">
        <v>665</v>
      </c>
      <c r="D7" s="218">
        <f>D8+D35+D62+D66+D73</f>
        <v>1354145</v>
      </c>
      <c r="E7" s="218">
        <f>E8+E35+E62+E66+E73</f>
        <v>1374162</v>
      </c>
      <c r="F7" s="218">
        <f>F8+F35+F62+F66+F73</f>
        <v>945284</v>
      </c>
      <c r="G7" s="218">
        <f>G8+G35+G62+G66+G73</f>
        <v>1363139</v>
      </c>
      <c r="H7" s="218">
        <f>H8+H35+H62+H66+H73</f>
        <v>1296235</v>
      </c>
      <c r="I7" s="66">
        <f>H7/E7*100</f>
        <v>94.3291256780496</v>
      </c>
      <c r="J7" s="66">
        <f>H7/G7*100</f>
        <v>95.09191652502057</v>
      </c>
    </row>
    <row r="8" spans="1:10" s="5" customFormat="1" ht="25.5" customHeight="1">
      <c r="A8" s="136">
        <v>2</v>
      </c>
      <c r="B8" s="138" t="s">
        <v>336</v>
      </c>
      <c r="C8" s="39" t="s">
        <v>584</v>
      </c>
      <c r="D8" s="219">
        <f>D9+D15+D22+D25+D30</f>
        <v>998827</v>
      </c>
      <c r="E8" s="219">
        <f>E9+E15+E22+E25+E30</f>
        <v>1030758</v>
      </c>
      <c r="F8" s="219">
        <f>F9+F15+F22+F25+F30</f>
        <v>776820</v>
      </c>
      <c r="G8" s="219">
        <f>G9+G15+G22+G25+G30</f>
        <v>1042705</v>
      </c>
      <c r="H8" s="219">
        <f>H9+H15+H22+H25+H30</f>
        <v>1056935</v>
      </c>
      <c r="I8" s="66">
        <f aca="true" t="shared" si="0" ref="I8:I13">H8/E8*100</f>
        <v>102.53958737162361</v>
      </c>
      <c r="J8" s="66">
        <f aca="true" t="shared" si="1" ref="J8:J13">H8/G8*100</f>
        <v>101.36471964745542</v>
      </c>
    </row>
    <row r="9" spans="1:14" s="5" customFormat="1" ht="25.5" customHeight="1">
      <c r="A9" s="136">
        <v>3</v>
      </c>
      <c r="B9" s="138" t="s">
        <v>337</v>
      </c>
      <c r="C9" s="39" t="s">
        <v>583</v>
      </c>
      <c r="D9" s="219">
        <f>SUM(D10:D13)</f>
        <v>739282</v>
      </c>
      <c r="E9" s="219">
        <f>SUM(E10:E13)</f>
        <v>788341</v>
      </c>
      <c r="F9" s="219">
        <f>SUM(F10:F13)</f>
        <v>596488</v>
      </c>
      <c r="G9" s="219">
        <f>SUM(G10:G13)</f>
        <v>817288</v>
      </c>
      <c r="H9" s="219">
        <f>SUM(H10:H13)</f>
        <v>823000</v>
      </c>
      <c r="I9" s="66">
        <f t="shared" si="0"/>
        <v>104.39644773010663</v>
      </c>
      <c r="J9" s="66">
        <f t="shared" si="1"/>
        <v>100.69889683930266</v>
      </c>
      <c r="L9" s="215"/>
      <c r="N9" s="215"/>
    </row>
    <row r="10" spans="1:13" s="5" customFormat="1" ht="25.5" customHeight="1">
      <c r="A10" s="136">
        <v>4</v>
      </c>
      <c r="B10" s="53">
        <v>411111</v>
      </c>
      <c r="C10" s="45" t="s">
        <v>45</v>
      </c>
      <c r="D10" s="220">
        <v>449112</v>
      </c>
      <c r="E10" s="221">
        <v>466249</v>
      </c>
      <c r="F10" s="221">
        <v>361205</v>
      </c>
      <c r="G10" s="220">
        <v>498522</v>
      </c>
      <c r="H10" s="220">
        <v>508510</v>
      </c>
      <c r="I10" s="54">
        <f t="shared" si="0"/>
        <v>109.06404088802336</v>
      </c>
      <c r="J10" s="54">
        <f t="shared" si="1"/>
        <v>102.00352241225062</v>
      </c>
      <c r="L10" s="215"/>
      <c r="M10" s="215"/>
    </row>
    <row r="11" spans="1:12" s="5" customFormat="1" ht="25.5" customHeight="1">
      <c r="A11" s="136">
        <v>5</v>
      </c>
      <c r="B11" s="53">
        <v>411112</v>
      </c>
      <c r="C11" s="45" t="s">
        <v>338</v>
      </c>
      <c r="D11" s="220">
        <v>8394</v>
      </c>
      <c r="E11" s="221">
        <v>21600</v>
      </c>
      <c r="F11" s="221">
        <v>7507</v>
      </c>
      <c r="G11" s="220">
        <v>10800</v>
      </c>
      <c r="H11" s="220">
        <v>0</v>
      </c>
      <c r="I11" s="54">
        <f t="shared" si="0"/>
        <v>0</v>
      </c>
      <c r="J11" s="54">
        <f t="shared" si="1"/>
        <v>0</v>
      </c>
      <c r="L11" s="215"/>
    </row>
    <row r="12" spans="1:12" s="5" customFormat="1" ht="25.5" customHeight="1">
      <c r="A12" s="136">
        <v>6</v>
      </c>
      <c r="B12" s="53">
        <v>411191</v>
      </c>
      <c r="C12" s="45" t="s">
        <v>339</v>
      </c>
      <c r="D12" s="220">
        <v>37813</v>
      </c>
      <c r="E12" s="221">
        <v>40339</v>
      </c>
      <c r="F12" s="221">
        <v>30935</v>
      </c>
      <c r="G12" s="220">
        <v>41825</v>
      </c>
      <c r="H12" s="220">
        <v>42900</v>
      </c>
      <c r="I12" s="54">
        <f t="shared" si="0"/>
        <v>106.34869481147278</v>
      </c>
      <c r="J12" s="54">
        <f t="shared" si="1"/>
        <v>102.57023311416617</v>
      </c>
      <c r="L12" s="215"/>
    </row>
    <row r="13" spans="1:12" s="5" customFormat="1" ht="25.5" customHeight="1">
      <c r="A13" s="136">
        <v>7</v>
      </c>
      <c r="B13" s="53" t="s">
        <v>521</v>
      </c>
      <c r="C13" s="45" t="s">
        <v>520</v>
      </c>
      <c r="D13" s="220">
        <v>243963</v>
      </c>
      <c r="E13" s="221">
        <v>260153</v>
      </c>
      <c r="F13" s="221">
        <v>196841</v>
      </c>
      <c r="G13" s="220">
        <v>266141</v>
      </c>
      <c r="H13" s="220">
        <v>271590</v>
      </c>
      <c r="I13" s="54">
        <f t="shared" si="0"/>
        <v>104.3962591244383</v>
      </c>
      <c r="J13" s="54">
        <f t="shared" si="1"/>
        <v>102.04741095885264</v>
      </c>
      <c r="L13" s="215"/>
    </row>
    <row r="14" spans="1:10" s="5" customFormat="1" ht="25.5" customHeight="1">
      <c r="A14" s="9"/>
      <c r="B14" s="53"/>
      <c r="C14" s="45"/>
      <c r="D14" s="221"/>
      <c r="E14" s="221"/>
      <c r="F14" s="221"/>
      <c r="G14" s="221"/>
      <c r="H14" s="221"/>
      <c r="I14" s="66"/>
      <c r="J14" s="54"/>
    </row>
    <row r="15" spans="1:10" s="5" customFormat="1" ht="25.5" customHeight="1">
      <c r="A15" s="9">
        <v>8</v>
      </c>
      <c r="B15" s="138" t="s">
        <v>340</v>
      </c>
      <c r="C15" s="39" t="s">
        <v>582</v>
      </c>
      <c r="D15" s="219">
        <f>SUM(D16:D20)</f>
        <v>159686</v>
      </c>
      <c r="E15" s="219">
        <f>SUM(E16:E20)</f>
        <v>151966</v>
      </c>
      <c r="F15" s="219">
        <f>SUM(F16:F20)</f>
        <v>106594</v>
      </c>
      <c r="G15" s="219">
        <f>SUM(G16:G20)</f>
        <v>135966</v>
      </c>
      <c r="H15" s="219">
        <f>SUM(H16:H20)</f>
        <v>135966</v>
      </c>
      <c r="I15" s="66">
        <f aca="true" t="shared" si="2" ref="I15:I20">H15/E15*100</f>
        <v>89.47132911309109</v>
      </c>
      <c r="J15" s="66">
        <f aca="true" t="shared" si="3" ref="J15:J20">H15/G15*100</f>
        <v>100</v>
      </c>
    </row>
    <row r="16" spans="1:10" s="5" customFormat="1" ht="25.5" customHeight="1">
      <c r="A16" s="9">
        <v>9</v>
      </c>
      <c r="B16" s="53">
        <v>411211</v>
      </c>
      <c r="C16" s="51" t="s">
        <v>49</v>
      </c>
      <c r="D16" s="221">
        <v>27353</v>
      </c>
      <c r="E16" s="221">
        <v>26000</v>
      </c>
      <c r="F16" s="221">
        <v>17284</v>
      </c>
      <c r="G16" s="221">
        <v>10000</v>
      </c>
      <c r="H16" s="221">
        <v>10000</v>
      </c>
      <c r="I16" s="54">
        <f t="shared" si="2"/>
        <v>38.46153846153847</v>
      </c>
      <c r="J16" s="54">
        <f t="shared" si="3"/>
        <v>100</v>
      </c>
    </row>
    <row r="17" spans="1:12" s="5" customFormat="1" ht="25.5" customHeight="1">
      <c r="A17" s="9">
        <v>10</v>
      </c>
      <c r="B17" s="53">
        <v>411221</v>
      </c>
      <c r="C17" s="45" t="s">
        <v>50</v>
      </c>
      <c r="D17" s="220">
        <v>91274</v>
      </c>
      <c r="E17" s="221">
        <v>106116</v>
      </c>
      <c r="F17" s="221">
        <v>69828</v>
      </c>
      <c r="G17" s="220">
        <v>106116</v>
      </c>
      <c r="H17" s="221">
        <v>106116</v>
      </c>
      <c r="I17" s="54">
        <f t="shared" si="2"/>
        <v>100</v>
      </c>
      <c r="J17" s="54">
        <f t="shared" si="3"/>
        <v>100</v>
      </c>
      <c r="L17" s="215"/>
    </row>
    <row r="18" spans="1:10" s="5" customFormat="1" ht="25.5" customHeight="1">
      <c r="A18" s="9">
        <v>11</v>
      </c>
      <c r="B18" s="53">
        <v>411222</v>
      </c>
      <c r="C18" s="45" t="s">
        <v>51</v>
      </c>
      <c r="D18" s="220">
        <v>40816</v>
      </c>
      <c r="E18" s="221">
        <v>17600</v>
      </c>
      <c r="F18" s="221">
        <v>17529</v>
      </c>
      <c r="G18" s="220">
        <v>17600</v>
      </c>
      <c r="H18" s="220">
        <v>17600</v>
      </c>
      <c r="I18" s="54">
        <f t="shared" si="2"/>
        <v>100</v>
      </c>
      <c r="J18" s="54">
        <f t="shared" si="3"/>
        <v>100</v>
      </c>
    </row>
    <row r="19" spans="1:10" s="5" customFormat="1" ht="25.5" customHeight="1">
      <c r="A19" s="9">
        <v>12</v>
      </c>
      <c r="B19" s="53">
        <v>411232</v>
      </c>
      <c r="C19" s="51" t="s">
        <v>52</v>
      </c>
      <c r="D19" s="221">
        <v>0</v>
      </c>
      <c r="E19" s="221">
        <v>1500</v>
      </c>
      <c r="F19" s="221">
        <v>1440</v>
      </c>
      <c r="G19" s="221">
        <v>1500</v>
      </c>
      <c r="H19" s="221">
        <v>1500</v>
      </c>
      <c r="I19" s="54">
        <f t="shared" si="2"/>
        <v>100</v>
      </c>
      <c r="J19" s="54">
        <f t="shared" si="3"/>
        <v>100</v>
      </c>
    </row>
    <row r="20" spans="1:10" s="5" customFormat="1" ht="25.5" customHeight="1">
      <c r="A20" s="9">
        <v>13</v>
      </c>
      <c r="B20" s="53" t="s">
        <v>543</v>
      </c>
      <c r="C20" s="51" t="s">
        <v>244</v>
      </c>
      <c r="D20" s="221">
        <v>243</v>
      </c>
      <c r="E20" s="221">
        <v>750</v>
      </c>
      <c r="F20" s="221">
        <v>513</v>
      </c>
      <c r="G20" s="221">
        <v>750</v>
      </c>
      <c r="H20" s="221">
        <v>750</v>
      </c>
      <c r="I20" s="54">
        <f t="shared" si="2"/>
        <v>100</v>
      </c>
      <c r="J20" s="54">
        <f t="shared" si="3"/>
        <v>100</v>
      </c>
    </row>
    <row r="21" spans="1:10" s="5" customFormat="1" ht="25.5" customHeight="1">
      <c r="A21" s="9"/>
      <c r="B21" s="53"/>
      <c r="C21" s="45"/>
      <c r="D21" s="221"/>
      <c r="E21" s="221"/>
      <c r="F21" s="221"/>
      <c r="G21" s="221"/>
      <c r="H21" s="221"/>
      <c r="I21" s="66"/>
      <c r="J21" s="54"/>
    </row>
    <row r="22" spans="1:10" s="5" customFormat="1" ht="25.5" customHeight="1">
      <c r="A22" s="9">
        <v>14</v>
      </c>
      <c r="B22" s="138" t="s">
        <v>341</v>
      </c>
      <c r="C22" s="39" t="s">
        <v>54</v>
      </c>
      <c r="D22" s="219">
        <f>D23</f>
        <v>86967</v>
      </c>
      <c r="E22" s="219">
        <f>E23</f>
        <v>81451</v>
      </c>
      <c r="F22" s="219">
        <f>F23</f>
        <v>57457</v>
      </c>
      <c r="G22" s="219">
        <f>G23</f>
        <v>81451</v>
      </c>
      <c r="H22" s="219">
        <f>H23</f>
        <v>81451</v>
      </c>
      <c r="I22" s="66">
        <f>H22/E22*100</f>
        <v>100</v>
      </c>
      <c r="J22" s="66">
        <f>H22/G22*100</f>
        <v>100</v>
      </c>
    </row>
    <row r="23" spans="1:10" s="5" customFormat="1" ht="25.5" customHeight="1">
      <c r="A23" s="9">
        <v>15</v>
      </c>
      <c r="B23" s="53">
        <v>411290</v>
      </c>
      <c r="C23" s="51" t="s">
        <v>54</v>
      </c>
      <c r="D23" s="220">
        <v>86967</v>
      </c>
      <c r="E23" s="221">
        <v>81451</v>
      </c>
      <c r="F23" s="221">
        <v>57457</v>
      </c>
      <c r="G23" s="220">
        <v>81451</v>
      </c>
      <c r="H23" s="221">
        <v>81451</v>
      </c>
      <c r="I23" s="54">
        <f>H23/E23*100</f>
        <v>100</v>
      </c>
      <c r="J23" s="54">
        <f>H23/G23*100</f>
        <v>100</v>
      </c>
    </row>
    <row r="24" spans="1:10" s="5" customFormat="1" ht="25.5" customHeight="1">
      <c r="A24" s="9"/>
      <c r="B24" s="53"/>
      <c r="C24" s="60"/>
      <c r="D24" s="220"/>
      <c r="E24" s="221"/>
      <c r="F24" s="221"/>
      <c r="G24" s="220"/>
      <c r="H24" s="221"/>
      <c r="I24" s="54"/>
      <c r="J24" s="54"/>
    </row>
    <row r="25" spans="1:10" s="5" customFormat="1" ht="25.5" customHeight="1">
      <c r="A25" s="9">
        <v>16</v>
      </c>
      <c r="B25" s="138" t="s">
        <v>522</v>
      </c>
      <c r="C25" s="39" t="s">
        <v>581</v>
      </c>
      <c r="D25" s="219">
        <f>SUM(D26:D28)</f>
        <v>0</v>
      </c>
      <c r="E25" s="219">
        <f>SUM(E26:E28)</f>
        <v>0</v>
      </c>
      <c r="F25" s="219">
        <f>SUM(F26:F28)</f>
        <v>0</v>
      </c>
      <c r="G25" s="219">
        <f>SUM(G26:G28)</f>
        <v>0</v>
      </c>
      <c r="H25" s="219">
        <f>SUM(H26:H28)</f>
        <v>8518</v>
      </c>
      <c r="I25" s="66" t="e">
        <f>H25/E25*100</f>
        <v>#DIV/0!</v>
      </c>
      <c r="J25" s="66" t="e">
        <f>H25/G25*100</f>
        <v>#DIV/0!</v>
      </c>
    </row>
    <row r="26" spans="1:10" s="5" customFormat="1" ht="25.5" customHeight="1">
      <c r="A26" s="9">
        <v>17</v>
      </c>
      <c r="B26" s="53" t="s">
        <v>523</v>
      </c>
      <c r="C26" s="51" t="s">
        <v>524</v>
      </c>
      <c r="D26" s="220">
        <v>0</v>
      </c>
      <c r="E26" s="221">
        <v>0</v>
      </c>
      <c r="F26" s="221">
        <v>0</v>
      </c>
      <c r="G26" s="220">
        <v>0</v>
      </c>
      <c r="H26" s="221">
        <v>5136</v>
      </c>
      <c r="I26" s="54" t="e">
        <f>H26/E26*100</f>
        <v>#DIV/0!</v>
      </c>
      <c r="J26" s="54" t="e">
        <f>H26/G26*100</f>
        <v>#DIV/0!</v>
      </c>
    </row>
    <row r="27" spans="1:10" s="5" customFormat="1" ht="25.5" customHeight="1">
      <c r="A27" s="9">
        <v>18</v>
      </c>
      <c r="B27" s="53" t="s">
        <v>525</v>
      </c>
      <c r="C27" s="51" t="s">
        <v>526</v>
      </c>
      <c r="D27" s="220">
        <v>0</v>
      </c>
      <c r="E27" s="221">
        <v>0</v>
      </c>
      <c r="F27" s="221">
        <v>0</v>
      </c>
      <c r="G27" s="220">
        <v>0</v>
      </c>
      <c r="H27" s="221">
        <v>571</v>
      </c>
      <c r="I27" s="54" t="e">
        <f>H27/E27*100</f>
        <v>#DIV/0!</v>
      </c>
      <c r="J27" s="54" t="e">
        <f>H27/G27*100</f>
        <v>#DIV/0!</v>
      </c>
    </row>
    <row r="28" spans="1:10" s="5" customFormat="1" ht="25.5" customHeight="1">
      <c r="A28" s="9">
        <v>19</v>
      </c>
      <c r="B28" s="53" t="s">
        <v>527</v>
      </c>
      <c r="C28" s="51" t="s">
        <v>528</v>
      </c>
      <c r="D28" s="220">
        <v>0</v>
      </c>
      <c r="E28" s="221">
        <v>0</v>
      </c>
      <c r="F28" s="221">
        <v>0</v>
      </c>
      <c r="G28" s="220">
        <v>0</v>
      </c>
      <c r="H28" s="221">
        <v>2811</v>
      </c>
      <c r="I28" s="54" t="e">
        <f>H28/E28*100</f>
        <v>#DIV/0!</v>
      </c>
      <c r="J28" s="54" t="e">
        <f>H28/G28*100</f>
        <v>#DIV/0!</v>
      </c>
    </row>
    <row r="29" spans="1:10" s="5" customFormat="1" ht="25.5" customHeight="1">
      <c r="A29" s="9"/>
      <c r="B29" s="53"/>
      <c r="C29" s="60"/>
      <c r="D29" s="220"/>
      <c r="E29" s="221"/>
      <c r="F29" s="221"/>
      <c r="G29" s="220"/>
      <c r="H29" s="221"/>
      <c r="I29" s="54"/>
      <c r="J29" s="54"/>
    </row>
    <row r="30" spans="1:10" s="5" customFormat="1" ht="25.5" customHeight="1">
      <c r="A30" s="9">
        <v>20</v>
      </c>
      <c r="B30" s="138" t="s">
        <v>529</v>
      </c>
      <c r="C30" s="39" t="s">
        <v>579</v>
      </c>
      <c r="D30" s="219">
        <f>SUM(D31:D33)</f>
        <v>12892</v>
      </c>
      <c r="E30" s="219">
        <f>SUM(E31:E33)</f>
        <v>9000</v>
      </c>
      <c r="F30" s="219">
        <f>SUM(F31:F33)</f>
        <v>16281</v>
      </c>
      <c r="G30" s="219">
        <f>SUM(G31:G33)</f>
        <v>8000</v>
      </c>
      <c r="H30" s="219">
        <f>SUM(H31:H33)</f>
        <v>8000</v>
      </c>
      <c r="I30" s="66">
        <f>H30/E30*100</f>
        <v>88.88888888888889</v>
      </c>
      <c r="J30" s="66">
        <f>H30/G30*100</f>
        <v>100</v>
      </c>
    </row>
    <row r="31" spans="1:10" s="5" customFormat="1" ht="25.5" customHeight="1">
      <c r="A31" s="9">
        <v>21</v>
      </c>
      <c r="B31" s="53" t="s">
        <v>530</v>
      </c>
      <c r="C31" s="51" t="s">
        <v>531</v>
      </c>
      <c r="D31" s="221">
        <v>3133</v>
      </c>
      <c r="E31" s="221">
        <v>3000</v>
      </c>
      <c r="F31" s="221">
        <v>2018</v>
      </c>
      <c r="G31" s="221">
        <v>0</v>
      </c>
      <c r="H31" s="221">
        <v>0</v>
      </c>
      <c r="I31" s="54">
        <f>H31/E31*100</f>
        <v>0</v>
      </c>
      <c r="J31" s="54" t="e">
        <f>H31/G31*100</f>
        <v>#DIV/0!</v>
      </c>
    </row>
    <row r="32" spans="1:10" s="5" customFormat="1" ht="25.5" customHeight="1">
      <c r="A32" s="9">
        <v>22</v>
      </c>
      <c r="B32" s="53" t="s">
        <v>532</v>
      </c>
      <c r="C32" s="51" t="s">
        <v>53</v>
      </c>
      <c r="D32" s="220">
        <v>2510</v>
      </c>
      <c r="E32" s="221">
        <v>3000</v>
      </c>
      <c r="F32" s="221">
        <v>2528</v>
      </c>
      <c r="G32" s="220">
        <v>3000</v>
      </c>
      <c r="H32" s="221">
        <v>3000</v>
      </c>
      <c r="I32" s="54">
        <f>H32/E32*100</f>
        <v>100</v>
      </c>
      <c r="J32" s="54">
        <f>H32/G32*100</f>
        <v>100</v>
      </c>
    </row>
    <row r="33" spans="1:10" s="5" customFormat="1" ht="25.5" customHeight="1">
      <c r="A33" s="9">
        <v>23</v>
      </c>
      <c r="B33" s="53" t="s">
        <v>533</v>
      </c>
      <c r="C33" s="51" t="s">
        <v>534</v>
      </c>
      <c r="D33" s="220">
        <v>7249</v>
      </c>
      <c r="E33" s="221">
        <v>3000</v>
      </c>
      <c r="F33" s="221">
        <v>11735</v>
      </c>
      <c r="G33" s="220">
        <v>5000</v>
      </c>
      <c r="H33" s="221">
        <v>5000</v>
      </c>
      <c r="I33" s="54">
        <f>H33/E33*100</f>
        <v>166.66666666666669</v>
      </c>
      <c r="J33" s="54">
        <f>H33/G33*100</f>
        <v>100</v>
      </c>
    </row>
    <row r="34" spans="1:10" s="5" customFormat="1" ht="25.5" customHeight="1">
      <c r="A34" s="9"/>
      <c r="B34" s="138"/>
      <c r="C34" s="39"/>
      <c r="D34" s="223"/>
      <c r="E34" s="219"/>
      <c r="F34" s="219"/>
      <c r="G34" s="223"/>
      <c r="H34" s="223"/>
      <c r="I34" s="66"/>
      <c r="J34" s="54"/>
    </row>
    <row r="35" spans="1:10" s="5" customFormat="1" ht="25.5" customHeight="1">
      <c r="A35" s="9">
        <v>24</v>
      </c>
      <c r="B35" s="138" t="s">
        <v>235</v>
      </c>
      <c r="C35" s="39" t="s">
        <v>664</v>
      </c>
      <c r="D35" s="219">
        <f>D37+D39+D43+D46</f>
        <v>175585</v>
      </c>
      <c r="E35" s="219">
        <f>E37+E39+E43+E46</f>
        <v>205904</v>
      </c>
      <c r="F35" s="219">
        <f>F37+F39+F43+F46</f>
        <v>119303</v>
      </c>
      <c r="G35" s="219">
        <f>G37+G39+G43+G46</f>
        <v>194434</v>
      </c>
      <c r="H35" s="219">
        <f>H37+H39+H43+H46</f>
        <v>80800</v>
      </c>
      <c r="I35" s="66">
        <f>H35/E35*100</f>
        <v>39.24158831300023</v>
      </c>
      <c r="J35" s="66">
        <f>H35/G35*100</f>
        <v>41.55651789296111</v>
      </c>
    </row>
    <row r="36" spans="1:10" s="5" customFormat="1" ht="25.5" customHeight="1">
      <c r="A36" s="9"/>
      <c r="B36" s="138"/>
      <c r="C36" s="39"/>
      <c r="D36" s="219"/>
      <c r="E36" s="219"/>
      <c r="F36" s="219"/>
      <c r="G36" s="219"/>
      <c r="H36" s="219"/>
      <c r="I36" s="54"/>
      <c r="J36" s="54"/>
    </row>
    <row r="37" spans="1:10" s="5" customFormat="1" ht="25.5" customHeight="1">
      <c r="A37" s="9">
        <v>25</v>
      </c>
      <c r="B37" s="138" t="s">
        <v>645</v>
      </c>
      <c r="C37" s="39" t="s">
        <v>646</v>
      </c>
      <c r="D37" s="219">
        <f>D38</f>
        <v>0</v>
      </c>
      <c r="E37" s="219">
        <f>E38</f>
        <v>0</v>
      </c>
      <c r="F37" s="219">
        <f>F38</f>
        <v>0</v>
      </c>
      <c r="G37" s="219">
        <f>G38</f>
        <v>0</v>
      </c>
      <c r="H37" s="219">
        <f>H38</f>
        <v>5000</v>
      </c>
      <c r="I37" s="54" t="e">
        <f>H37/E37*100</f>
        <v>#DIV/0!</v>
      </c>
      <c r="J37" s="54" t="e">
        <f>H37/G37*100</f>
        <v>#DIV/0!</v>
      </c>
    </row>
    <row r="38" spans="1:10" ht="25.5" customHeight="1">
      <c r="A38" s="9">
        <v>26</v>
      </c>
      <c r="B38" s="147" t="s">
        <v>647</v>
      </c>
      <c r="C38" s="148" t="s">
        <v>648</v>
      </c>
      <c r="D38" s="224">
        <v>0</v>
      </c>
      <c r="E38" s="224">
        <v>0</v>
      </c>
      <c r="F38" s="224">
        <v>0</v>
      </c>
      <c r="G38" s="224">
        <v>0</v>
      </c>
      <c r="H38" s="225">
        <v>5000</v>
      </c>
      <c r="I38" s="54" t="e">
        <f>H38/E38*100</f>
        <v>#DIV/0!</v>
      </c>
      <c r="J38" s="54" t="e">
        <f>H38/G38*100</f>
        <v>#DIV/0!</v>
      </c>
    </row>
    <row r="39" spans="1:10" s="5" customFormat="1" ht="25.5" customHeight="1">
      <c r="A39" s="9">
        <v>27</v>
      </c>
      <c r="B39" s="138" t="s">
        <v>245</v>
      </c>
      <c r="C39" s="39" t="s">
        <v>663</v>
      </c>
      <c r="D39" s="219">
        <f>SUM(D40:D41)</f>
        <v>7489</v>
      </c>
      <c r="E39" s="219">
        <f>SUM(E40:E41)</f>
        <v>10000</v>
      </c>
      <c r="F39" s="219">
        <f>SUM(F40:F41)</f>
        <v>1941</v>
      </c>
      <c r="G39" s="219">
        <f>SUM(G40:G41)</f>
        <v>8000</v>
      </c>
      <c r="H39" s="219">
        <f>SUM(H40:H41)</f>
        <v>11000</v>
      </c>
      <c r="I39" s="54">
        <f>H39/E39*100</f>
        <v>110.00000000000001</v>
      </c>
      <c r="J39" s="54">
        <f>H39/G39*100</f>
        <v>137.5</v>
      </c>
    </row>
    <row r="40" spans="1:10" ht="25.5" customHeight="1">
      <c r="A40" s="9">
        <v>28</v>
      </c>
      <c r="B40" s="147">
        <v>412732</v>
      </c>
      <c r="C40" s="148" t="s">
        <v>80</v>
      </c>
      <c r="D40" s="224">
        <v>5227</v>
      </c>
      <c r="E40" s="224">
        <v>7000</v>
      </c>
      <c r="F40" s="224">
        <v>941</v>
      </c>
      <c r="G40" s="224">
        <v>5000</v>
      </c>
      <c r="H40" s="225">
        <v>5000</v>
      </c>
      <c r="I40" s="54">
        <f>H40/E40*100</f>
        <v>71.42857142857143</v>
      </c>
      <c r="J40" s="54">
        <f>H40/G40*100</f>
        <v>100</v>
      </c>
    </row>
    <row r="41" spans="1:10" s="5" customFormat="1" ht="25.5" customHeight="1">
      <c r="A41" s="9">
        <v>29</v>
      </c>
      <c r="B41" s="53">
        <v>412739</v>
      </c>
      <c r="C41" s="51" t="s">
        <v>81</v>
      </c>
      <c r="D41" s="221">
        <v>2262</v>
      </c>
      <c r="E41" s="221">
        <v>3000</v>
      </c>
      <c r="F41" s="221">
        <v>1000</v>
      </c>
      <c r="G41" s="221">
        <v>3000</v>
      </c>
      <c r="H41" s="221">
        <v>6000</v>
      </c>
      <c r="I41" s="54">
        <f>H41/E41*100</f>
        <v>200</v>
      </c>
      <c r="J41" s="54">
        <f>H41/G41*100</f>
        <v>200</v>
      </c>
    </row>
    <row r="42" spans="1:10" s="5" customFormat="1" ht="23.25" customHeight="1">
      <c r="A42" s="9"/>
      <c r="B42" s="53"/>
      <c r="C42" s="51"/>
      <c r="D42" s="221"/>
      <c r="E42" s="221"/>
      <c r="F42" s="221"/>
      <c r="G42" s="221"/>
      <c r="H42" s="221"/>
      <c r="I42" s="54"/>
      <c r="J42" s="54"/>
    </row>
    <row r="43" spans="1:10" s="5" customFormat="1" ht="25.5" customHeight="1">
      <c r="A43" s="9">
        <v>30</v>
      </c>
      <c r="B43" s="138" t="s">
        <v>248</v>
      </c>
      <c r="C43" s="39" t="s">
        <v>342</v>
      </c>
      <c r="D43" s="219">
        <f>D44</f>
        <v>0</v>
      </c>
      <c r="E43" s="219">
        <f>E44</f>
        <v>0</v>
      </c>
      <c r="F43" s="219">
        <f>F44</f>
        <v>0</v>
      </c>
      <c r="G43" s="219">
        <f>G44</f>
        <v>0</v>
      </c>
      <c r="H43" s="219">
        <f>H44</f>
        <v>2000</v>
      </c>
      <c r="I43" s="66" t="e">
        <f aca="true" t="shared" si="4" ref="I43:I60">H43/E43*100</f>
        <v>#DIV/0!</v>
      </c>
      <c r="J43" s="66" t="e">
        <f aca="true" t="shared" si="5" ref="J43:J60">H43/G43*100</f>
        <v>#DIV/0!</v>
      </c>
    </row>
    <row r="44" spans="1:10" s="5" customFormat="1" ht="25.5" customHeight="1">
      <c r="A44" s="9">
        <v>31</v>
      </c>
      <c r="B44" s="53">
        <v>412821</v>
      </c>
      <c r="C44" s="51" t="s">
        <v>88</v>
      </c>
      <c r="D44" s="221">
        <v>0</v>
      </c>
      <c r="E44" s="221">
        <v>0</v>
      </c>
      <c r="F44" s="221">
        <v>0</v>
      </c>
      <c r="G44" s="221">
        <v>0</v>
      </c>
      <c r="H44" s="221">
        <v>2000</v>
      </c>
      <c r="I44" s="54" t="e">
        <f t="shared" si="4"/>
        <v>#DIV/0!</v>
      </c>
      <c r="J44" s="54" t="e">
        <f t="shared" si="5"/>
        <v>#DIV/0!</v>
      </c>
    </row>
    <row r="45" spans="1:10" s="5" customFormat="1" ht="23.25" customHeight="1">
      <c r="A45" s="9"/>
      <c r="B45" s="53"/>
      <c r="C45" s="51"/>
      <c r="D45" s="221"/>
      <c r="E45" s="221"/>
      <c r="F45" s="221"/>
      <c r="G45" s="221"/>
      <c r="H45" s="221"/>
      <c r="I45" s="54"/>
      <c r="J45" s="54"/>
    </row>
    <row r="46" spans="1:10" s="5" customFormat="1" ht="25.5" customHeight="1">
      <c r="A46" s="9">
        <v>32</v>
      </c>
      <c r="B46" s="138" t="s">
        <v>250</v>
      </c>
      <c r="C46" s="44" t="s">
        <v>662</v>
      </c>
      <c r="D46" s="219">
        <f>SUM(D47:D60)</f>
        <v>168096</v>
      </c>
      <c r="E46" s="219">
        <f>SUM(E47:E60)</f>
        <v>195904</v>
      </c>
      <c r="F46" s="219">
        <f>SUM(F47:F60)</f>
        <v>117362</v>
      </c>
      <c r="G46" s="219">
        <f>SUM(G47:G60)</f>
        <v>186434</v>
      </c>
      <c r="H46" s="219">
        <f>SUM(H47:H60)</f>
        <v>62800</v>
      </c>
      <c r="I46" s="66">
        <f t="shared" si="4"/>
        <v>32.05651747794838</v>
      </c>
      <c r="J46" s="66">
        <f t="shared" si="5"/>
        <v>33.68484289346364</v>
      </c>
    </row>
    <row r="47" spans="1:10" s="5" customFormat="1" ht="25.5" customHeight="1">
      <c r="A47" s="9">
        <v>33</v>
      </c>
      <c r="B47" s="53">
        <v>412934</v>
      </c>
      <c r="C47" s="51" t="s">
        <v>343</v>
      </c>
      <c r="D47" s="221">
        <v>7031</v>
      </c>
      <c r="E47" s="221">
        <v>6000</v>
      </c>
      <c r="F47" s="221">
        <v>3063</v>
      </c>
      <c r="G47" s="221">
        <v>6000</v>
      </c>
      <c r="H47" s="221">
        <v>0</v>
      </c>
      <c r="I47" s="54">
        <f t="shared" si="4"/>
        <v>0</v>
      </c>
      <c r="J47" s="54">
        <f t="shared" si="5"/>
        <v>0</v>
      </c>
    </row>
    <row r="48" spans="1:10" s="5" customFormat="1" ht="25.5" customHeight="1">
      <c r="A48" s="9">
        <v>34</v>
      </c>
      <c r="B48" s="53">
        <v>412934</v>
      </c>
      <c r="C48" s="51" t="s">
        <v>344</v>
      </c>
      <c r="D48" s="220">
        <v>4926</v>
      </c>
      <c r="E48" s="221">
        <v>11642</v>
      </c>
      <c r="F48" s="221">
        <v>9254</v>
      </c>
      <c r="G48" s="220">
        <v>11462</v>
      </c>
      <c r="H48" s="221">
        <v>0</v>
      </c>
      <c r="I48" s="54">
        <f t="shared" si="4"/>
        <v>0</v>
      </c>
      <c r="J48" s="54">
        <f t="shared" si="5"/>
        <v>0</v>
      </c>
    </row>
    <row r="49" spans="1:10" s="5" customFormat="1" ht="25.5" customHeight="1">
      <c r="A49" s="9">
        <v>35</v>
      </c>
      <c r="B49" s="53">
        <v>412935</v>
      </c>
      <c r="C49" s="51" t="s">
        <v>345</v>
      </c>
      <c r="D49" s="221">
        <v>95025</v>
      </c>
      <c r="E49" s="221">
        <v>95522</v>
      </c>
      <c r="F49" s="221">
        <v>68905</v>
      </c>
      <c r="G49" s="221">
        <v>95522</v>
      </c>
      <c r="H49" s="221">
        <v>0</v>
      </c>
      <c r="I49" s="54">
        <f t="shared" si="4"/>
        <v>0</v>
      </c>
      <c r="J49" s="54">
        <f t="shared" si="5"/>
        <v>0</v>
      </c>
    </row>
    <row r="50" spans="1:10" s="5" customFormat="1" ht="25.5" customHeight="1">
      <c r="A50" s="9">
        <v>36</v>
      </c>
      <c r="B50" s="9">
        <v>412939</v>
      </c>
      <c r="C50" s="51" t="s">
        <v>556</v>
      </c>
      <c r="D50" s="221">
        <v>0</v>
      </c>
      <c r="E50" s="221">
        <v>0</v>
      </c>
      <c r="F50" s="221">
        <v>0</v>
      </c>
      <c r="G50" s="221">
        <v>0</v>
      </c>
      <c r="H50" s="221">
        <v>4000</v>
      </c>
      <c r="I50" s="54" t="e">
        <f>H50/E50*100</f>
        <v>#DIV/0!</v>
      </c>
      <c r="J50" s="54" t="e">
        <f>H50/G50*100</f>
        <v>#DIV/0!</v>
      </c>
    </row>
    <row r="51" spans="1:10" s="5" customFormat="1" ht="25.5" customHeight="1">
      <c r="A51" s="9">
        <v>37</v>
      </c>
      <c r="B51" s="53">
        <v>412941</v>
      </c>
      <c r="C51" s="51" t="s">
        <v>346</v>
      </c>
      <c r="D51" s="221">
        <v>7334</v>
      </c>
      <c r="E51" s="221">
        <v>7500</v>
      </c>
      <c r="F51" s="221">
        <v>2693</v>
      </c>
      <c r="G51" s="221">
        <v>7500</v>
      </c>
      <c r="H51" s="221">
        <v>6500</v>
      </c>
      <c r="I51" s="54">
        <f t="shared" si="4"/>
        <v>86.66666666666667</v>
      </c>
      <c r="J51" s="54">
        <f t="shared" si="5"/>
        <v>86.66666666666667</v>
      </c>
    </row>
    <row r="52" spans="1:10" s="5" customFormat="1" ht="25.5" customHeight="1">
      <c r="A52" s="9">
        <v>38</v>
      </c>
      <c r="B52" s="53">
        <v>412944</v>
      </c>
      <c r="C52" s="51" t="s">
        <v>191</v>
      </c>
      <c r="D52" s="221">
        <v>1204</v>
      </c>
      <c r="E52" s="221">
        <v>2000</v>
      </c>
      <c r="F52" s="221">
        <v>400</v>
      </c>
      <c r="G52" s="221">
        <v>2000</v>
      </c>
      <c r="H52" s="221">
        <v>2000</v>
      </c>
      <c r="I52" s="54">
        <f t="shared" si="4"/>
        <v>100</v>
      </c>
      <c r="J52" s="54">
        <f t="shared" si="5"/>
        <v>100</v>
      </c>
    </row>
    <row r="53" spans="1:10" s="5" customFormat="1" ht="25.5" customHeight="1">
      <c r="A53" s="9">
        <v>39</v>
      </c>
      <c r="B53" s="53" t="s">
        <v>474</v>
      </c>
      <c r="C53" s="51" t="s">
        <v>475</v>
      </c>
      <c r="D53" s="221">
        <v>0</v>
      </c>
      <c r="E53" s="221">
        <v>0</v>
      </c>
      <c r="F53" s="221">
        <v>998</v>
      </c>
      <c r="G53" s="221">
        <v>0</v>
      </c>
      <c r="H53" s="226">
        <v>0</v>
      </c>
      <c r="I53" s="54" t="e">
        <f>H53/E53*100</f>
        <v>#DIV/0!</v>
      </c>
      <c r="J53" s="54" t="e">
        <f>H53/G53*100</f>
        <v>#DIV/0!</v>
      </c>
    </row>
    <row r="54" spans="1:10" s="5" customFormat="1" ht="25.5" customHeight="1">
      <c r="A54" s="9">
        <v>40</v>
      </c>
      <c r="B54" s="53">
        <v>412979</v>
      </c>
      <c r="C54" s="51" t="s">
        <v>102</v>
      </c>
      <c r="D54" s="221">
        <v>9046</v>
      </c>
      <c r="E54" s="221">
        <v>9500</v>
      </c>
      <c r="F54" s="221">
        <v>0</v>
      </c>
      <c r="G54" s="221">
        <v>0</v>
      </c>
      <c r="H54" s="226">
        <v>0</v>
      </c>
      <c r="I54" s="54">
        <f>H54/E54*100</f>
        <v>0</v>
      </c>
      <c r="J54" s="54" t="e">
        <f>H54/G54*100</f>
        <v>#DIV/0!</v>
      </c>
    </row>
    <row r="55" spans="1:10" s="5" customFormat="1" ht="25.5" customHeight="1">
      <c r="A55" s="9">
        <v>41</v>
      </c>
      <c r="B55" s="53">
        <v>412991</v>
      </c>
      <c r="C55" s="51" t="s">
        <v>347</v>
      </c>
      <c r="D55" s="221">
        <v>14406</v>
      </c>
      <c r="E55" s="221">
        <v>11000</v>
      </c>
      <c r="F55" s="221">
        <v>9651</v>
      </c>
      <c r="G55" s="221">
        <v>11000</v>
      </c>
      <c r="H55" s="221">
        <v>11000</v>
      </c>
      <c r="I55" s="54">
        <f t="shared" si="4"/>
        <v>100</v>
      </c>
      <c r="J55" s="54">
        <f t="shared" si="5"/>
        <v>100</v>
      </c>
    </row>
    <row r="56" spans="1:10" s="5" customFormat="1" ht="25.5" customHeight="1">
      <c r="A56" s="9">
        <v>42</v>
      </c>
      <c r="B56" s="53">
        <v>412999</v>
      </c>
      <c r="C56" s="51" t="s">
        <v>348</v>
      </c>
      <c r="D56" s="221">
        <v>0</v>
      </c>
      <c r="E56" s="221">
        <v>17000</v>
      </c>
      <c r="F56" s="221">
        <v>637</v>
      </c>
      <c r="G56" s="221">
        <v>17000</v>
      </c>
      <c r="H56" s="221">
        <v>0</v>
      </c>
      <c r="I56" s="54">
        <f t="shared" si="4"/>
        <v>0</v>
      </c>
      <c r="J56" s="54">
        <f t="shared" si="5"/>
        <v>0</v>
      </c>
    </row>
    <row r="57" spans="1:10" s="5" customFormat="1" ht="25.5" customHeight="1">
      <c r="A57" s="9">
        <v>43</v>
      </c>
      <c r="B57" s="53">
        <v>412999</v>
      </c>
      <c r="C57" s="51" t="s">
        <v>108</v>
      </c>
      <c r="D57" s="221">
        <v>11887</v>
      </c>
      <c r="E57" s="221">
        <v>10000</v>
      </c>
      <c r="F57" s="221">
        <v>2516</v>
      </c>
      <c r="G57" s="221">
        <v>10000</v>
      </c>
      <c r="H57" s="221">
        <v>10000</v>
      </c>
      <c r="I57" s="54">
        <f t="shared" si="4"/>
        <v>100</v>
      </c>
      <c r="J57" s="54">
        <f t="shared" si="5"/>
        <v>100</v>
      </c>
    </row>
    <row r="58" spans="1:10" s="5" customFormat="1" ht="25.5" customHeight="1">
      <c r="A58" s="9">
        <v>44</v>
      </c>
      <c r="B58" s="53">
        <v>412999</v>
      </c>
      <c r="C58" s="51" t="s">
        <v>519</v>
      </c>
      <c r="D58" s="221">
        <v>0</v>
      </c>
      <c r="E58" s="221">
        <v>15950</v>
      </c>
      <c r="F58" s="221">
        <v>10420</v>
      </c>
      <c r="G58" s="221">
        <v>15950</v>
      </c>
      <c r="H58" s="221">
        <v>18300</v>
      </c>
      <c r="I58" s="54">
        <f>H58/E58*100</f>
        <v>114.73354231974922</v>
      </c>
      <c r="J58" s="54">
        <f>H58/G58*100</f>
        <v>114.73354231974922</v>
      </c>
    </row>
    <row r="59" spans="1:10" s="5" customFormat="1" ht="25.5" customHeight="1">
      <c r="A59" s="9">
        <v>45</v>
      </c>
      <c r="B59" s="53">
        <v>412999</v>
      </c>
      <c r="C59" s="51" t="s">
        <v>661</v>
      </c>
      <c r="D59" s="221">
        <v>0</v>
      </c>
      <c r="E59" s="221">
        <v>5000</v>
      </c>
      <c r="F59" s="221">
        <v>0</v>
      </c>
      <c r="G59" s="221">
        <v>0</v>
      </c>
      <c r="H59" s="221">
        <v>1000</v>
      </c>
      <c r="I59" s="54">
        <f>H59/E59*100</f>
        <v>20</v>
      </c>
      <c r="J59" s="54" t="e">
        <f>H59/G59*100</f>
        <v>#DIV/0!</v>
      </c>
    </row>
    <row r="60" spans="1:10" s="5" customFormat="1" ht="25.5" customHeight="1">
      <c r="A60" s="9">
        <v>46</v>
      </c>
      <c r="B60" s="53">
        <v>412999</v>
      </c>
      <c r="C60" s="51" t="s">
        <v>349</v>
      </c>
      <c r="D60" s="221">
        <v>17237</v>
      </c>
      <c r="E60" s="221">
        <v>4790</v>
      </c>
      <c r="F60" s="221">
        <v>8825</v>
      </c>
      <c r="G60" s="221">
        <v>10000</v>
      </c>
      <c r="H60" s="221">
        <v>10000</v>
      </c>
      <c r="I60" s="63">
        <f t="shared" si="4"/>
        <v>208.76826722338205</v>
      </c>
      <c r="J60" s="54">
        <f t="shared" si="5"/>
        <v>100</v>
      </c>
    </row>
    <row r="61" spans="1:10" s="5" customFormat="1" ht="23.25" customHeight="1">
      <c r="A61" s="9"/>
      <c r="B61" s="53"/>
      <c r="C61" s="51"/>
      <c r="D61" s="220"/>
      <c r="E61" s="221"/>
      <c r="F61" s="221"/>
      <c r="G61" s="220"/>
      <c r="H61" s="220"/>
      <c r="I61" s="54"/>
      <c r="J61" s="54"/>
    </row>
    <row r="62" spans="1:10" s="5" customFormat="1" ht="25.5" customHeight="1">
      <c r="A62" s="9">
        <v>47</v>
      </c>
      <c r="B62" s="138" t="s">
        <v>254</v>
      </c>
      <c r="C62" s="35" t="s">
        <v>660</v>
      </c>
      <c r="D62" s="219">
        <f>D63+D64</f>
        <v>104448</v>
      </c>
      <c r="E62" s="219">
        <f>E63+E64</f>
        <v>90000</v>
      </c>
      <c r="F62" s="219">
        <f>F63+F64</f>
        <v>36321</v>
      </c>
      <c r="G62" s="219">
        <f>G63+G64</f>
        <v>78500</v>
      </c>
      <c r="H62" s="219">
        <f>H63+H64</f>
        <v>116000</v>
      </c>
      <c r="I62" s="66">
        <f>H62/E62*100</f>
        <v>128.88888888888889</v>
      </c>
      <c r="J62" s="66">
        <f>H62/G62*100</f>
        <v>147.77070063694268</v>
      </c>
    </row>
    <row r="63" spans="1:10" s="5" customFormat="1" ht="25.5" customHeight="1">
      <c r="A63" s="9">
        <v>48</v>
      </c>
      <c r="B63" s="61">
        <v>414149</v>
      </c>
      <c r="C63" s="51" t="s">
        <v>518</v>
      </c>
      <c r="D63" s="221">
        <v>74448</v>
      </c>
      <c r="E63" s="221">
        <v>70000</v>
      </c>
      <c r="F63" s="221">
        <v>36321</v>
      </c>
      <c r="G63" s="221">
        <v>58500</v>
      </c>
      <c r="H63" s="222">
        <v>70000</v>
      </c>
      <c r="I63" s="47">
        <f>H63/E63*100</f>
        <v>100</v>
      </c>
      <c r="J63" s="54">
        <f>H63/G63*100</f>
        <v>119.65811965811966</v>
      </c>
    </row>
    <row r="64" spans="1:10" s="5" customFormat="1" ht="25.5" customHeight="1">
      <c r="A64" s="9">
        <v>49</v>
      </c>
      <c r="B64" s="61">
        <v>414149</v>
      </c>
      <c r="C64" s="51" t="s">
        <v>120</v>
      </c>
      <c r="D64" s="221">
        <v>30000</v>
      </c>
      <c r="E64" s="227">
        <v>20000</v>
      </c>
      <c r="F64" s="227">
        <v>0</v>
      </c>
      <c r="G64" s="221">
        <v>20000</v>
      </c>
      <c r="H64" s="221">
        <v>46000</v>
      </c>
      <c r="I64" s="47">
        <f>H64/E64*100</f>
        <v>229.99999999999997</v>
      </c>
      <c r="J64" s="54">
        <f>H64/G64*100</f>
        <v>229.99999999999997</v>
      </c>
    </row>
    <row r="65" spans="1:10" s="5" customFormat="1" ht="24" customHeight="1">
      <c r="A65" s="9"/>
      <c r="B65" s="53"/>
      <c r="C65" s="19"/>
      <c r="D65" s="221"/>
      <c r="E65" s="221"/>
      <c r="F65" s="221"/>
      <c r="G65" s="221"/>
      <c r="H65" s="221"/>
      <c r="I65" s="54"/>
      <c r="J65" s="54"/>
    </row>
    <row r="66" spans="1:10" s="5" customFormat="1" ht="25.5" customHeight="1">
      <c r="A66" s="9">
        <v>50</v>
      </c>
      <c r="B66" s="138" t="s">
        <v>350</v>
      </c>
      <c r="C66" s="39" t="s">
        <v>351</v>
      </c>
      <c r="D66" s="219">
        <f>D67</f>
        <v>43827</v>
      </c>
      <c r="E66" s="219">
        <f>E67</f>
        <v>42500</v>
      </c>
      <c r="F66" s="219">
        <f>F67</f>
        <v>10000</v>
      </c>
      <c r="G66" s="219">
        <f>G67</f>
        <v>42500</v>
      </c>
      <c r="H66" s="219">
        <f>H67</f>
        <v>37500</v>
      </c>
      <c r="I66" s="66">
        <f aca="true" t="shared" si="6" ref="I66:I74">H66/E66*100</f>
        <v>88.23529411764706</v>
      </c>
      <c r="J66" s="66">
        <f aca="true" t="shared" si="7" ref="J66:J74">H66/G66*100</f>
        <v>88.23529411764706</v>
      </c>
    </row>
    <row r="67" spans="1:10" s="5" customFormat="1" ht="25.5" customHeight="1">
      <c r="A67" s="9">
        <v>51</v>
      </c>
      <c r="B67" s="138" t="s">
        <v>539</v>
      </c>
      <c r="C67" s="39" t="s">
        <v>659</v>
      </c>
      <c r="D67" s="219">
        <f>SUM(D68:D71)</f>
        <v>43827</v>
      </c>
      <c r="E67" s="219">
        <f>SUM(E68:E71)</f>
        <v>42500</v>
      </c>
      <c r="F67" s="219">
        <f>SUM(F68:F71)</f>
        <v>10000</v>
      </c>
      <c r="G67" s="219">
        <f>SUM(G68:G71)</f>
        <v>42500</v>
      </c>
      <c r="H67" s="219">
        <f>SUM(H68:H71)</f>
        <v>37500</v>
      </c>
      <c r="I67" s="66">
        <f t="shared" si="6"/>
        <v>88.23529411764706</v>
      </c>
      <c r="J67" s="66">
        <f t="shared" si="7"/>
        <v>88.23529411764706</v>
      </c>
    </row>
    <row r="68" spans="1:10" ht="25.5" customHeight="1">
      <c r="A68" s="9">
        <v>52</v>
      </c>
      <c r="B68" s="53">
        <v>415234</v>
      </c>
      <c r="C68" s="51" t="s">
        <v>352</v>
      </c>
      <c r="D68" s="220">
        <v>12000</v>
      </c>
      <c r="E68" s="221">
        <v>12500</v>
      </c>
      <c r="F68" s="221">
        <v>0</v>
      </c>
      <c r="G68" s="220">
        <v>12500</v>
      </c>
      <c r="H68" s="222">
        <v>12500</v>
      </c>
      <c r="I68" s="54">
        <f t="shared" si="6"/>
        <v>100</v>
      </c>
      <c r="J68" s="54">
        <f t="shared" si="7"/>
        <v>100</v>
      </c>
    </row>
    <row r="69" spans="1:10" s="5" customFormat="1" ht="25.5" customHeight="1">
      <c r="A69" s="9">
        <v>53</v>
      </c>
      <c r="B69" s="53" t="s">
        <v>470</v>
      </c>
      <c r="C69" s="51" t="s">
        <v>655</v>
      </c>
      <c r="D69" s="221">
        <v>14897</v>
      </c>
      <c r="E69" s="221">
        <v>15000</v>
      </c>
      <c r="F69" s="221">
        <v>10000</v>
      </c>
      <c r="G69" s="221">
        <v>15000</v>
      </c>
      <c r="H69" s="220">
        <v>10000</v>
      </c>
      <c r="I69" s="54">
        <f>H69/E69*100</f>
        <v>66.66666666666666</v>
      </c>
      <c r="J69" s="54">
        <f>H69/G69*100</f>
        <v>66.66666666666666</v>
      </c>
    </row>
    <row r="70" spans="1:10" s="5" customFormat="1" ht="25.5" customHeight="1">
      <c r="A70" s="9">
        <v>54</v>
      </c>
      <c r="B70" s="53" t="s">
        <v>470</v>
      </c>
      <c r="C70" s="51" t="s">
        <v>656</v>
      </c>
      <c r="D70" s="220">
        <v>4930</v>
      </c>
      <c r="E70" s="228">
        <v>5000</v>
      </c>
      <c r="F70" s="227">
        <v>0</v>
      </c>
      <c r="G70" s="220">
        <v>5000</v>
      </c>
      <c r="H70" s="220">
        <v>5000</v>
      </c>
      <c r="I70" s="54">
        <f>H70/E70*100</f>
        <v>100</v>
      </c>
      <c r="J70" s="54">
        <f>H70/G70*100</f>
        <v>100</v>
      </c>
    </row>
    <row r="71" spans="1:10" s="5" customFormat="1" ht="25.5" customHeight="1">
      <c r="A71" s="9">
        <v>55</v>
      </c>
      <c r="B71" s="53" t="s">
        <v>540</v>
      </c>
      <c r="C71" s="51" t="s">
        <v>541</v>
      </c>
      <c r="D71" s="221">
        <v>12000</v>
      </c>
      <c r="E71" s="221">
        <v>10000</v>
      </c>
      <c r="F71" s="221">
        <v>0</v>
      </c>
      <c r="G71" s="221">
        <v>10000</v>
      </c>
      <c r="H71" s="226">
        <v>10000</v>
      </c>
      <c r="I71" s="54">
        <f t="shared" si="6"/>
        <v>100</v>
      </c>
      <c r="J71" s="54">
        <f t="shared" si="7"/>
        <v>100</v>
      </c>
    </row>
    <row r="72" spans="1:10" s="5" customFormat="1" ht="23.25" customHeight="1">
      <c r="A72" s="9"/>
      <c r="B72" s="53"/>
      <c r="C72" s="51"/>
      <c r="D72" s="220"/>
      <c r="E72" s="228"/>
      <c r="F72" s="227"/>
      <c r="G72" s="220"/>
      <c r="H72" s="220"/>
      <c r="I72" s="54"/>
      <c r="J72" s="54"/>
    </row>
    <row r="73" spans="1:10" s="5" customFormat="1" ht="25.5" customHeight="1">
      <c r="A73" s="9">
        <v>56</v>
      </c>
      <c r="B73" s="138" t="s">
        <v>535</v>
      </c>
      <c r="C73" s="44" t="s">
        <v>536</v>
      </c>
      <c r="D73" s="219">
        <f>D74</f>
        <v>31458</v>
      </c>
      <c r="E73" s="219">
        <f>E74</f>
        <v>5000</v>
      </c>
      <c r="F73" s="219">
        <f>F74</f>
        <v>2840</v>
      </c>
      <c r="G73" s="219">
        <f>G74</f>
        <v>5000</v>
      </c>
      <c r="H73" s="219">
        <f>H74</f>
        <v>5000</v>
      </c>
      <c r="I73" s="66">
        <f t="shared" si="6"/>
        <v>100</v>
      </c>
      <c r="J73" s="66">
        <f t="shared" si="7"/>
        <v>100</v>
      </c>
    </row>
    <row r="74" spans="1:10" s="5" customFormat="1" ht="25.5" customHeight="1">
      <c r="A74" s="9">
        <v>57</v>
      </c>
      <c r="B74" s="53" t="s">
        <v>538</v>
      </c>
      <c r="C74" s="51" t="s">
        <v>537</v>
      </c>
      <c r="D74" s="221">
        <v>31458</v>
      </c>
      <c r="E74" s="221">
        <v>5000</v>
      </c>
      <c r="F74" s="221">
        <v>2840</v>
      </c>
      <c r="G74" s="221">
        <v>5000</v>
      </c>
      <c r="H74" s="222">
        <v>5000</v>
      </c>
      <c r="I74" s="54">
        <f t="shared" si="6"/>
        <v>100</v>
      </c>
      <c r="J74" s="54">
        <f t="shared" si="7"/>
        <v>100</v>
      </c>
    </row>
    <row r="75" spans="1:10" s="5" customFormat="1" ht="25.5" customHeight="1">
      <c r="A75" s="9">
        <v>58</v>
      </c>
      <c r="B75" s="138" t="s">
        <v>353</v>
      </c>
      <c r="C75" s="39" t="s">
        <v>753</v>
      </c>
      <c r="D75" s="218">
        <f>D77+D84+D87+D90+D96+D93</f>
        <v>563570</v>
      </c>
      <c r="E75" s="218">
        <f>E77+E84+E87+E90+E96+E93</f>
        <v>452240</v>
      </c>
      <c r="F75" s="218">
        <f>F77+F84+F87+F90+F96+F93</f>
        <v>176388</v>
      </c>
      <c r="G75" s="218">
        <f>G77+G84+G87+G90+G96+G93</f>
        <v>1575599</v>
      </c>
      <c r="H75" s="218">
        <f>H77+H84+H87+H90+H96+H93</f>
        <v>1001648</v>
      </c>
      <c r="I75" s="66">
        <f>H75/E75*100</f>
        <v>221.48593667079427</v>
      </c>
      <c r="J75" s="66">
        <f>H75/G75*100</f>
        <v>63.57252067309005</v>
      </c>
    </row>
    <row r="76" spans="1:10" s="5" customFormat="1" ht="25.5" customHeight="1">
      <c r="A76" s="9"/>
      <c r="B76" s="8"/>
      <c r="C76" s="45"/>
      <c r="D76" s="230"/>
      <c r="E76" s="230"/>
      <c r="F76" s="230"/>
      <c r="G76" s="230"/>
      <c r="H76" s="230"/>
      <c r="I76" s="66"/>
      <c r="J76" s="54"/>
    </row>
    <row r="77" spans="1:10" s="5" customFormat="1" ht="25.5" customHeight="1">
      <c r="A77" s="9">
        <v>59</v>
      </c>
      <c r="B77" s="138" t="s">
        <v>163</v>
      </c>
      <c r="C77" s="39" t="s">
        <v>752</v>
      </c>
      <c r="D77" s="219">
        <f>SUM(D78:D82)</f>
        <v>559475</v>
      </c>
      <c r="E77" s="219">
        <f>SUM(E78:E82)</f>
        <v>447240</v>
      </c>
      <c r="F77" s="219">
        <f>SUM(F78:F82)</f>
        <v>176388</v>
      </c>
      <c r="G77" s="219">
        <f>SUM(G78:G82)</f>
        <v>1575599</v>
      </c>
      <c r="H77" s="219">
        <f>SUM(H78:H82)</f>
        <v>956648</v>
      </c>
      <c r="I77" s="66">
        <f aca="true" t="shared" si="8" ref="I77:I82">H77/E77*100</f>
        <v>213.90036669349792</v>
      </c>
      <c r="J77" s="66">
        <f aca="true" t="shared" si="9" ref="J77:J82">H77/G77*100</f>
        <v>60.716464024158434</v>
      </c>
    </row>
    <row r="78" spans="1:12" s="87" customFormat="1" ht="25.5" customHeight="1">
      <c r="A78" s="9">
        <v>60</v>
      </c>
      <c r="B78" s="212" t="s">
        <v>163</v>
      </c>
      <c r="C78" s="213" t="s">
        <v>749</v>
      </c>
      <c r="D78" s="231">
        <v>559475</v>
      </c>
      <c r="E78" s="231">
        <v>447240</v>
      </c>
      <c r="F78" s="231">
        <v>160972</v>
      </c>
      <c r="G78" s="231">
        <v>1575599</v>
      </c>
      <c r="H78" s="231">
        <v>501648</v>
      </c>
      <c r="I78" s="54">
        <f t="shared" si="8"/>
        <v>112.16528038636973</v>
      </c>
      <c r="J78" s="54">
        <f t="shared" si="9"/>
        <v>31.838557907183233</v>
      </c>
      <c r="L78" s="292"/>
    </row>
    <row r="79" spans="1:12" s="87" customFormat="1" ht="25.5" customHeight="1">
      <c r="A79" s="9">
        <v>61</v>
      </c>
      <c r="B79" s="212" t="s">
        <v>751</v>
      </c>
      <c r="C79" s="213" t="s">
        <v>750</v>
      </c>
      <c r="D79" s="231">
        <v>0</v>
      </c>
      <c r="E79" s="231">
        <v>0</v>
      </c>
      <c r="F79" s="231">
        <v>0</v>
      </c>
      <c r="G79" s="231">
        <v>0</v>
      </c>
      <c r="H79" s="231">
        <v>450000</v>
      </c>
      <c r="I79" s="54" t="e">
        <f t="shared" si="8"/>
        <v>#DIV/0!</v>
      </c>
      <c r="J79" s="54" t="e">
        <f t="shared" si="9"/>
        <v>#DIV/0!</v>
      </c>
      <c r="L79" s="292"/>
    </row>
    <row r="80" spans="1:12" s="87" customFormat="1" ht="25.5" customHeight="1">
      <c r="A80" s="9">
        <v>62</v>
      </c>
      <c r="B80" s="212" t="s">
        <v>513</v>
      </c>
      <c r="C80" s="213" t="s">
        <v>653</v>
      </c>
      <c r="D80" s="231">
        <v>0</v>
      </c>
      <c r="E80" s="231">
        <v>0</v>
      </c>
      <c r="F80" s="231">
        <v>0</v>
      </c>
      <c r="G80" s="231">
        <v>0</v>
      </c>
      <c r="H80" s="231">
        <v>5000</v>
      </c>
      <c r="I80" s="54" t="e">
        <f t="shared" si="8"/>
        <v>#DIV/0!</v>
      </c>
      <c r="J80" s="54" t="e">
        <f t="shared" si="9"/>
        <v>#DIV/0!</v>
      </c>
      <c r="L80" s="292"/>
    </row>
    <row r="81" spans="1:10" s="87" customFormat="1" ht="25.5" customHeight="1">
      <c r="A81" s="9">
        <v>63</v>
      </c>
      <c r="B81" s="212" t="s">
        <v>512</v>
      </c>
      <c r="C81" s="213" t="s">
        <v>514</v>
      </c>
      <c r="D81" s="231">
        <v>0</v>
      </c>
      <c r="E81" s="231">
        <v>0</v>
      </c>
      <c r="F81" s="231">
        <v>6880</v>
      </c>
      <c r="G81" s="231">
        <v>0</v>
      </c>
      <c r="H81" s="231">
        <v>0</v>
      </c>
      <c r="I81" s="54" t="e">
        <f t="shared" si="8"/>
        <v>#DIV/0!</v>
      </c>
      <c r="J81" s="54" t="e">
        <f t="shared" si="9"/>
        <v>#DIV/0!</v>
      </c>
    </row>
    <row r="82" spans="1:10" s="87" customFormat="1" ht="25.5" customHeight="1">
      <c r="A82" s="9">
        <v>64</v>
      </c>
      <c r="B82" s="212" t="s">
        <v>515</v>
      </c>
      <c r="C82" s="213" t="s">
        <v>516</v>
      </c>
      <c r="D82" s="231">
        <v>0</v>
      </c>
      <c r="E82" s="231">
        <v>0</v>
      </c>
      <c r="F82" s="231">
        <v>8536</v>
      </c>
      <c r="G82" s="231">
        <v>0</v>
      </c>
      <c r="H82" s="231">
        <v>0</v>
      </c>
      <c r="I82" s="54" t="e">
        <f t="shared" si="8"/>
        <v>#DIV/0!</v>
      </c>
      <c r="J82" s="54" t="e">
        <f t="shared" si="9"/>
        <v>#DIV/0!</v>
      </c>
    </row>
    <row r="83" spans="1:10" s="87" customFormat="1" ht="25.5" customHeight="1">
      <c r="A83" s="9"/>
      <c r="B83" s="86"/>
      <c r="C83" s="73"/>
      <c r="D83" s="231"/>
      <c r="E83" s="231"/>
      <c r="F83" s="231"/>
      <c r="G83" s="231"/>
      <c r="H83" s="231"/>
      <c r="I83" s="54"/>
      <c r="J83" s="54"/>
    </row>
    <row r="84" spans="1:10" s="5" customFormat="1" ht="25.5" customHeight="1">
      <c r="A84" s="9">
        <v>65</v>
      </c>
      <c r="B84" s="138" t="s">
        <v>484</v>
      </c>
      <c r="C84" s="39" t="s">
        <v>485</v>
      </c>
      <c r="D84" s="219">
        <f>D85</f>
        <v>0</v>
      </c>
      <c r="E84" s="219">
        <f>E85</f>
        <v>0</v>
      </c>
      <c r="F84" s="219">
        <f>F85</f>
        <v>0</v>
      </c>
      <c r="G84" s="219">
        <f>G85</f>
        <v>0</v>
      </c>
      <c r="H84" s="219">
        <f>H85</f>
        <v>0</v>
      </c>
      <c r="I84" s="66" t="e">
        <f>H84/E84*100</f>
        <v>#DIV/0!</v>
      </c>
      <c r="J84" s="66" t="e">
        <f>H84/G84*100</f>
        <v>#DIV/0!</v>
      </c>
    </row>
    <row r="85" spans="1:10" s="87" customFormat="1" ht="25.5" customHeight="1">
      <c r="A85" s="9">
        <v>66</v>
      </c>
      <c r="B85" s="86" t="s">
        <v>500</v>
      </c>
      <c r="C85" s="73" t="s">
        <v>501</v>
      </c>
      <c r="D85" s="231">
        <v>0</v>
      </c>
      <c r="E85" s="231">
        <v>0</v>
      </c>
      <c r="F85" s="231">
        <v>0</v>
      </c>
      <c r="G85" s="231">
        <v>0</v>
      </c>
      <c r="H85" s="231">
        <v>0</v>
      </c>
      <c r="I85" s="54" t="e">
        <f>H85/E85*100</f>
        <v>#DIV/0!</v>
      </c>
      <c r="J85" s="54" t="e">
        <f>H85/G85*100</f>
        <v>#DIV/0!</v>
      </c>
    </row>
    <row r="86" spans="1:10" s="5" customFormat="1" ht="25.5" customHeight="1">
      <c r="A86" s="9"/>
      <c r="B86" s="138"/>
      <c r="C86" s="39"/>
      <c r="D86" s="232"/>
      <c r="E86" s="232"/>
      <c r="F86" s="232"/>
      <c r="G86" s="232"/>
      <c r="H86" s="232"/>
      <c r="I86" s="66"/>
      <c r="J86" s="66"/>
    </row>
    <row r="87" spans="1:10" s="5" customFormat="1" ht="25.5" customHeight="1">
      <c r="A87" s="9">
        <v>67</v>
      </c>
      <c r="B87" s="138" t="s">
        <v>355</v>
      </c>
      <c r="C87" s="39" t="s">
        <v>644</v>
      </c>
      <c r="D87" s="232">
        <f>SUM(D88:D88)</f>
        <v>872</v>
      </c>
      <c r="E87" s="232">
        <f>SUM(E88:E88)</f>
        <v>5000</v>
      </c>
      <c r="F87" s="232">
        <f>SUM(F88:F88)</f>
        <v>0</v>
      </c>
      <c r="G87" s="232">
        <f>SUM(G88:G88)</f>
        <v>0</v>
      </c>
      <c r="H87" s="232">
        <f>SUM(H88:H88)</f>
        <v>0</v>
      </c>
      <c r="I87" s="66">
        <f>H87/E87*100</f>
        <v>0</v>
      </c>
      <c r="J87" s="66" t="e">
        <f>H87/G87*100</f>
        <v>#DIV/0!</v>
      </c>
    </row>
    <row r="88" spans="1:10" s="5" customFormat="1" ht="25.5" customHeight="1">
      <c r="A88" s="9">
        <v>68</v>
      </c>
      <c r="B88" s="53">
        <v>511373</v>
      </c>
      <c r="C88" s="51" t="s">
        <v>166</v>
      </c>
      <c r="D88" s="221">
        <v>872</v>
      </c>
      <c r="E88" s="221">
        <v>5000</v>
      </c>
      <c r="F88" s="221">
        <v>0</v>
      </c>
      <c r="G88" s="221">
        <v>0</v>
      </c>
      <c r="H88" s="221">
        <v>0</v>
      </c>
      <c r="I88" s="54">
        <f>H88/E88*100</f>
        <v>0</v>
      </c>
      <c r="J88" s="54" t="e">
        <f>H88/G88*100</f>
        <v>#DIV/0!</v>
      </c>
    </row>
    <row r="89" spans="1:10" s="5" customFormat="1" ht="25.5" customHeight="1">
      <c r="A89" s="9"/>
      <c r="B89" s="53"/>
      <c r="C89" s="51"/>
      <c r="D89" s="221"/>
      <c r="E89" s="221"/>
      <c r="F89" s="221"/>
      <c r="G89" s="221"/>
      <c r="H89" s="221"/>
      <c r="I89" s="54"/>
      <c r="J89" s="54"/>
    </row>
    <row r="90" spans="1:10" s="5" customFormat="1" ht="25.5" customHeight="1">
      <c r="A90" s="9">
        <v>69</v>
      </c>
      <c r="B90" s="138" t="s">
        <v>356</v>
      </c>
      <c r="C90" s="39" t="s">
        <v>167</v>
      </c>
      <c r="D90" s="219">
        <f>D91</f>
        <v>0</v>
      </c>
      <c r="E90" s="219">
        <f>E91</f>
        <v>0</v>
      </c>
      <c r="F90" s="219">
        <f>F91</f>
        <v>0</v>
      </c>
      <c r="G90" s="219">
        <f>G91</f>
        <v>0</v>
      </c>
      <c r="H90" s="219">
        <f>H91</f>
        <v>20000</v>
      </c>
      <c r="I90" s="66" t="e">
        <f>H90/E90*100</f>
        <v>#DIV/0!</v>
      </c>
      <c r="J90" s="66" t="e">
        <f>H90/G90*100</f>
        <v>#DIV/0!</v>
      </c>
    </row>
    <row r="91" spans="1:10" s="5" customFormat="1" ht="25.5" customHeight="1">
      <c r="A91" s="9">
        <v>70</v>
      </c>
      <c r="B91" s="61" t="s">
        <v>502</v>
      </c>
      <c r="C91" s="51" t="s">
        <v>555</v>
      </c>
      <c r="D91" s="221">
        <v>0</v>
      </c>
      <c r="E91" s="221">
        <v>0</v>
      </c>
      <c r="F91" s="221">
        <v>0</v>
      </c>
      <c r="G91" s="221">
        <v>0</v>
      </c>
      <c r="H91" s="221">
        <v>20000</v>
      </c>
      <c r="I91" s="47" t="e">
        <f>H91/E91*100</f>
        <v>#DIV/0!</v>
      </c>
      <c r="J91" s="47" t="e">
        <f>H91/G91*100</f>
        <v>#DIV/0!</v>
      </c>
    </row>
    <row r="92" spans="1:10" s="48" customFormat="1" ht="25.5" customHeight="1">
      <c r="A92" s="37"/>
      <c r="B92" s="150"/>
      <c r="C92" s="151"/>
      <c r="D92" s="233"/>
      <c r="E92" s="233"/>
      <c r="F92" s="233"/>
      <c r="G92" s="233"/>
      <c r="H92" s="233"/>
      <c r="I92" s="152"/>
      <c r="J92" s="152"/>
    </row>
    <row r="93" spans="1:10" s="79" customFormat="1" ht="27" customHeight="1">
      <c r="A93" s="37">
        <v>71</v>
      </c>
      <c r="B93" s="153" t="s">
        <v>357</v>
      </c>
      <c r="C93" s="69" t="s">
        <v>170</v>
      </c>
      <c r="D93" s="232">
        <f>D94</f>
        <v>3223</v>
      </c>
      <c r="E93" s="232">
        <f>E94</f>
        <v>0</v>
      </c>
      <c r="F93" s="232">
        <f>F94</f>
        <v>0</v>
      </c>
      <c r="G93" s="232">
        <f>G94</f>
        <v>0</v>
      </c>
      <c r="H93" s="232">
        <f>H94</f>
        <v>0</v>
      </c>
      <c r="I93" s="46" t="e">
        <f>H93/E93*100</f>
        <v>#DIV/0!</v>
      </c>
      <c r="J93" s="47" t="e">
        <f>H93/G93*100</f>
        <v>#DIV/0!</v>
      </c>
    </row>
    <row r="94" spans="1:10" s="5" customFormat="1" ht="25.5" customHeight="1">
      <c r="A94" s="9">
        <v>72</v>
      </c>
      <c r="B94" s="53"/>
      <c r="C94" s="51" t="s">
        <v>171</v>
      </c>
      <c r="D94" s="221">
        <v>3223</v>
      </c>
      <c r="E94" s="220">
        <v>0</v>
      </c>
      <c r="F94" s="220">
        <v>0</v>
      </c>
      <c r="G94" s="221">
        <v>0</v>
      </c>
      <c r="H94" s="221">
        <v>0</v>
      </c>
      <c r="I94" s="54" t="e">
        <f>H94/E94*100</f>
        <v>#DIV/0!</v>
      </c>
      <c r="J94" s="54" t="e">
        <f>H94/G94*100</f>
        <v>#DIV/0!</v>
      </c>
    </row>
    <row r="95" spans="1:10" s="5" customFormat="1" ht="25.5" customHeight="1">
      <c r="A95" s="9"/>
      <c r="B95" s="53"/>
      <c r="C95" s="51"/>
      <c r="D95" s="221"/>
      <c r="E95" s="220"/>
      <c r="F95" s="220"/>
      <c r="G95" s="221"/>
      <c r="H95" s="221"/>
      <c r="I95" s="54"/>
      <c r="J95" s="54"/>
    </row>
    <row r="96" spans="1:10" s="5" customFormat="1" ht="25.5" customHeight="1">
      <c r="A96" s="9">
        <v>73</v>
      </c>
      <c r="B96" s="138" t="s">
        <v>358</v>
      </c>
      <c r="C96" s="39" t="s">
        <v>169</v>
      </c>
      <c r="D96" s="232">
        <f>D97</f>
        <v>0</v>
      </c>
      <c r="E96" s="232">
        <f>E97</f>
        <v>0</v>
      </c>
      <c r="F96" s="232">
        <f>F97</f>
        <v>0</v>
      </c>
      <c r="G96" s="232">
        <f>G97</f>
        <v>0</v>
      </c>
      <c r="H96" s="232">
        <f>H97</f>
        <v>25000</v>
      </c>
      <c r="I96" s="66" t="e">
        <f>H96/E96*100</f>
        <v>#DIV/0!</v>
      </c>
      <c r="J96" s="66" t="e">
        <f>H96/G96*100</f>
        <v>#DIV/0!</v>
      </c>
    </row>
    <row r="97" spans="1:10" s="5" customFormat="1" ht="25.5" customHeight="1">
      <c r="A97" s="9">
        <v>74</v>
      </c>
      <c r="B97" s="53">
        <v>513113</v>
      </c>
      <c r="C97" s="45" t="s">
        <v>169</v>
      </c>
      <c r="D97" s="221">
        <v>0</v>
      </c>
      <c r="E97" s="221">
        <v>0</v>
      </c>
      <c r="F97" s="221">
        <v>0</v>
      </c>
      <c r="G97" s="221">
        <v>0</v>
      </c>
      <c r="H97" s="221">
        <v>25000</v>
      </c>
      <c r="I97" s="54" t="e">
        <f>H97/E97*100</f>
        <v>#DIV/0!</v>
      </c>
      <c r="J97" s="54" t="e">
        <f>H97/G97*100</f>
        <v>#DIV/0!</v>
      </c>
    </row>
    <row r="98" spans="1:10" s="5" customFormat="1" ht="25.5" customHeight="1">
      <c r="A98" s="9"/>
      <c r="B98" s="53"/>
      <c r="C98" s="45"/>
      <c r="D98" s="221"/>
      <c r="E98" s="221"/>
      <c r="F98" s="221"/>
      <c r="G98" s="221"/>
      <c r="H98" s="221"/>
      <c r="I98" s="66"/>
      <c r="J98" s="54"/>
    </row>
    <row r="99" spans="1:12" s="5" customFormat="1" ht="25.5" customHeight="1">
      <c r="A99" s="9">
        <v>75</v>
      </c>
      <c r="B99" s="138"/>
      <c r="C99" s="39" t="s">
        <v>658</v>
      </c>
      <c r="D99" s="218">
        <f>D7+D75</f>
        <v>1917715</v>
      </c>
      <c r="E99" s="218">
        <f>E7+E75</f>
        <v>1826402</v>
      </c>
      <c r="F99" s="218">
        <f>F7+F75</f>
        <v>1121672</v>
      </c>
      <c r="G99" s="218">
        <f>G7+G75</f>
        <v>2938738</v>
      </c>
      <c r="H99" s="218">
        <f>H7+H75</f>
        <v>2297883</v>
      </c>
      <c r="I99" s="66">
        <f>H99/E99*100</f>
        <v>125.81474396107757</v>
      </c>
      <c r="J99" s="66">
        <f>H99/G99*100</f>
        <v>78.19285012818428</v>
      </c>
      <c r="L99" s="215"/>
    </row>
    <row r="100" spans="1:10" s="5" customFormat="1" ht="12.75">
      <c r="A100" s="143"/>
      <c r="B100" s="144"/>
      <c r="C100" s="48"/>
      <c r="D100" s="215"/>
      <c r="E100" s="215"/>
      <c r="F100" s="215"/>
      <c r="G100" s="215"/>
      <c r="H100" s="215"/>
      <c r="I100" s="133"/>
      <c r="J100" s="133"/>
    </row>
    <row r="102" ht="12.75">
      <c r="C102" s="129"/>
    </row>
    <row r="104" ht="12.75">
      <c r="C104" s="129"/>
    </row>
    <row r="106" ht="12.75">
      <c r="C106" s="129"/>
    </row>
  </sheetData>
  <sheetProtection/>
  <mergeCells count="12">
    <mergeCell ref="H3:H5"/>
    <mergeCell ref="I4:I5"/>
    <mergeCell ref="J4:J5"/>
    <mergeCell ref="A1:G1"/>
    <mergeCell ref="A2:C2"/>
    <mergeCell ref="A3:A5"/>
    <mergeCell ref="B3:B5"/>
    <mergeCell ref="C3:C5"/>
    <mergeCell ref="E3:E5"/>
    <mergeCell ref="D3:D5"/>
    <mergeCell ref="F3:F5"/>
    <mergeCell ref="G3:G5"/>
  </mergeCells>
  <printOptions/>
  <pageMargins left="0.3937007874015748" right="0" top="0.3937007874015748" bottom="0.275590551181102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lazarj</cp:lastModifiedBy>
  <cp:lastPrinted>2016-12-26T14:12:57Z</cp:lastPrinted>
  <dcterms:modified xsi:type="dcterms:W3CDTF">2017-07-03T07:18:30Z</dcterms:modified>
  <cp:category/>
  <cp:version/>
  <cp:contentType/>
  <cp:contentStatus/>
</cp:coreProperties>
</file>